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MI\c8d39a1b4486481984d42978a495d18b\"/>
    </mc:Choice>
  </mc:AlternateContent>
  <xr:revisionPtr revIDLastSave="0" documentId="13_ncr:1_{24598E07-E019-49C0-A2D9-A25ADEA57367}" xr6:coauthVersionLast="47" xr6:coauthVersionMax="47" xr10:uidLastSave="{00000000-0000-0000-0000-000000000000}"/>
  <bookViews>
    <workbookView xWindow="-120" yWindow="-120" windowWidth="38640" windowHeight="21120" xr2:uid="{BBA2A220-C84D-4E2A-AB07-CD31DAE44D7B}"/>
  </bookViews>
  <sheets>
    <sheet name="Berechnung" sheetId="1" r:id="rId1"/>
    <sheet name="Berechnungsgrundlagen" sheetId="5" state="hidden" r:id="rId2"/>
  </sheets>
  <definedNames>
    <definedName name="_xlnm._FilterDatabase" localSheetId="1" hidden="1">Berechnungsgrundlagen!#REF!</definedName>
    <definedName name="_xlnm.Print_Area" localSheetId="0">Berechnung!$A$1:$M$70</definedName>
    <definedName name="Stundenplan">INDEX(#REF!,MATCH(Berechnung!#REF!,#REF!,0))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F62" i="1" s="1"/>
  <c r="C48" i="1"/>
  <c r="E57" i="1"/>
  <c r="C21" i="1"/>
  <c r="C23" i="1" l="1"/>
  <c r="C19" i="1" l="1"/>
  <c r="C29" i="1"/>
  <c r="C27" i="1"/>
  <c r="C25" i="1"/>
  <c r="C32" i="1" l="1"/>
  <c r="M35" i="1" s="1"/>
  <c r="M39" i="1" l="1"/>
  <c r="M41" i="1" s="1"/>
  <c r="M50" i="1" l="1"/>
  <c r="M54" i="1" l="1"/>
  <c r="M57" i="1" l="1"/>
  <c r="M60" i="1" s="1"/>
  <c r="C64" i="1" s="1"/>
  <c r="C6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732BED-132D-43C9-8F76-00D0D886AF09}" keepAlive="1" name="Abfrage - Tabelle1" description="Verbindung mit der Abfrage 'Tabelle1' in der Arbeitsmappe." type="5" refreshedVersion="6" background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<sst xmlns="http://schemas.openxmlformats.org/spreadsheetml/2006/main" count="81" uniqueCount="50">
  <si>
    <t>Fr.</t>
  </si>
  <si>
    <t>Abschöpfungsbeitrag</t>
  </si>
  <si>
    <t>0.625‰</t>
  </si>
  <si>
    <t>Minimaler Elternbeitrag Basismodul</t>
  </si>
  <si>
    <t>Elternbeitrag Basismodul 100 %</t>
  </si>
  <si>
    <t>bitte auswählen</t>
  </si>
  <si>
    <t>Einstufungssatz</t>
  </si>
  <si>
    <t>Max. Tagestarif</t>
  </si>
  <si>
    <t>Nettoeinkommen</t>
  </si>
  <si>
    <t>Nettoeinkommen pro Jahr Person 1</t>
  </si>
  <si>
    <t>Nettoeinkommen pro Jahr Person 2</t>
  </si>
  <si>
    <t>Anzahl Kinder</t>
  </si>
  <si>
    <t>Zivilstand</t>
  </si>
  <si>
    <t>Alleinstehend</t>
  </si>
  <si>
    <t>Verheiratet</t>
  </si>
  <si>
    <t>Konkubinat</t>
  </si>
  <si>
    <t>Eingetragene Partnerschaft</t>
  </si>
  <si>
    <t>Bitte auswählen</t>
  </si>
  <si>
    <t>Einzahlung Säule 3 a</t>
  </si>
  <si>
    <t>Zweitverdienerabzug</t>
  </si>
  <si>
    <t>Kinderabzug</t>
  </si>
  <si>
    <t>Versicherungsprämien</t>
  </si>
  <si>
    <t>Versicherungsprämien Verheiratet</t>
  </si>
  <si>
    <t>Versicherungsprämien übrige</t>
  </si>
  <si>
    <t>Versicherungsprämie Kinder</t>
  </si>
  <si>
    <t>Kinder-Drittbetreuungskosten</t>
  </si>
  <si>
    <t>3. Säule 3a</t>
  </si>
  <si>
    <t>Steuerbares Einkommen</t>
  </si>
  <si>
    <t>Betreuungskosten Kinder netto/Jahr</t>
  </si>
  <si>
    <r>
      <t>Vermögen (Saldo der Bank- + PC-Konti)</t>
    </r>
    <r>
      <rPr>
        <vertAlign val="superscript"/>
        <sz val="11"/>
        <color theme="1"/>
        <rFont val="Calibri"/>
        <family val="2"/>
        <scheme val="minor"/>
      </rPr>
      <t>1</t>
    </r>
  </si>
  <si>
    <r>
      <t>Aufrechnung Vermögensanteil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</si>
  <si>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Massgebender Betrag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</si>
  <si>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Sie können hier selber den </t>
    </r>
    <r>
      <rPr>
        <b/>
        <sz val="11"/>
        <color rgb="FF000000"/>
        <rFont val="Calibri"/>
        <family val="2"/>
        <scheme val="minor"/>
      </rPr>
      <t>voraussichtlichen</t>
    </r>
    <r>
      <rPr>
        <sz val="11"/>
        <color rgb="FF000000"/>
        <rFont val="Calibri"/>
        <family val="2"/>
        <scheme val="minor"/>
      </rPr>
      <t xml:space="preserve"> Subventionsbeitrag berechnen.
Das Ergebnis ist unverbindlich.</t>
    </r>
  </si>
  <si>
    <r>
      <t xml:space="preserve">Beim Nettoeinkommen gilt </t>
    </r>
    <r>
      <rPr>
        <b/>
        <sz val="11"/>
        <color rgb="FF000000"/>
        <rFont val="Calibri"/>
        <family val="2"/>
        <scheme val="minor"/>
      </rPr>
      <t>das Total aller im gleichen Haushalt wohnenden erwachsenen Personen in eheähnlicher Beziehung oder mit familiärer Beziehung</t>
    </r>
    <r>
      <rPr>
        <sz val="11"/>
        <color rgb="FF000000"/>
        <rFont val="Calibri"/>
        <family val="2"/>
        <scheme val="minor"/>
      </rPr>
      <t>.</t>
    </r>
  </si>
  <si>
    <r>
      <rPr>
        <vertAlign val="super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 xml:space="preserve">Beim steuerbaren Vermögen setzen Sie das </t>
    </r>
    <r>
      <rPr>
        <b/>
        <sz val="11"/>
        <color rgb="FF000000"/>
        <rFont val="Calibri"/>
        <family val="2"/>
        <scheme val="minor"/>
      </rPr>
      <t>Total aller im gleichen Haushalt wohnenden erwachsenen Personen in eheähnlicher Beziehung oder mit familiärer Beziehung</t>
    </r>
    <r>
      <rPr>
        <sz val="11"/>
        <color rgb="FF000000"/>
        <rFont val="Calibri"/>
        <family val="2"/>
        <scheme val="minor"/>
      </rPr>
      <t xml:space="preserve"> ein.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</si>
  <si>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Ergibt das steuerbare Vermögen </t>
    </r>
    <r>
      <rPr>
        <b/>
        <sz val="11"/>
        <color rgb="FF000000"/>
        <rFont val="Calibri"/>
        <family val="2"/>
        <scheme val="minor"/>
      </rPr>
      <t>300'000 Franken oder mehr</t>
    </r>
    <r>
      <rPr>
        <sz val="11"/>
        <color rgb="FF000000"/>
        <rFont val="Calibri"/>
        <family val="2"/>
        <scheme val="minor"/>
      </rPr>
      <t xml:space="preserve">, werden </t>
    </r>
    <r>
      <rPr>
        <b/>
        <sz val="11"/>
        <color rgb="FF000000"/>
        <rFont val="Calibri"/>
        <family val="2"/>
        <scheme val="minor"/>
      </rPr>
      <t>keine Subventionsbeiträge</t>
    </r>
    <r>
      <rPr>
        <sz val="11"/>
        <color rgb="FF000000"/>
        <rFont val="Calibri"/>
        <family val="2"/>
        <scheme val="minor"/>
      </rPr>
      <t xml:space="preserve"> bezahlt.</t>
    </r>
  </si>
  <si>
    <t>für Personen ohne Steuererklärung</t>
  </si>
  <si>
    <r>
      <rPr>
        <vertAlign val="super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 xml:space="preserve">Ergibt der massgebende Betrag </t>
    </r>
    <r>
      <rPr>
        <b/>
        <sz val="11"/>
        <color rgb="FF000000"/>
        <rFont val="Calibri"/>
        <family val="2"/>
        <scheme val="minor"/>
      </rPr>
      <t>100'000 Franken oder mehr</t>
    </r>
    <r>
      <rPr>
        <sz val="11"/>
        <color rgb="FF000000"/>
        <rFont val="Calibri"/>
        <family val="2"/>
        <scheme val="minor"/>
      </rPr>
      <t xml:space="preserve">, werden </t>
    </r>
    <r>
      <rPr>
        <b/>
        <sz val="11"/>
        <color rgb="FF000000"/>
        <rFont val="Calibri"/>
        <family val="2"/>
        <scheme val="minor"/>
      </rPr>
      <t>keine Subventionsbeiträge</t>
    </r>
    <r>
      <rPr>
        <sz val="11"/>
        <color rgb="FF000000"/>
        <rFont val="Calibri"/>
        <family val="2"/>
        <scheme val="minor"/>
      </rPr>
      <t xml:space="preserve"> bezahlt.</t>
    </r>
  </si>
  <si>
    <t>Anteil Eltern pro Tag</t>
  </si>
  <si>
    <t>Einstufungssatz Betreuungsmodul</t>
  </si>
  <si>
    <t>Maximaler Tarif pro Tag des Betreuungsmoduls</t>
  </si>
  <si>
    <t>Maximaler Tagestarif</t>
  </si>
  <si>
    <t>Kosten Kita/Woche</t>
  </si>
  <si>
    <t>Berechnung Gemeindebeiträge/Subventionen Vorschulkinder Tagesfamilien</t>
  </si>
  <si>
    <t>bis 18 Monate</t>
  </si>
  <si>
    <t>ab 19 Monate</t>
  </si>
  <si>
    <t>Anteil Gemeinde pro Stunde</t>
  </si>
  <si>
    <t>Alter des Kindes</t>
  </si>
  <si>
    <r>
      <rPr>
        <vertAlign val="superscript"/>
        <sz val="11"/>
        <color rgb="FF1E1E1E"/>
        <rFont val="Calibri"/>
        <family val="2"/>
      </rPr>
      <t>4</t>
    </r>
    <r>
      <rPr>
        <sz val="11"/>
        <color rgb="FF1E1E1E"/>
        <rFont val="Calibri"/>
        <family val="2"/>
      </rPr>
      <t>Maximale Stundentarife gemäss Reglement Schule Wetzikon</t>
    </r>
  </si>
  <si>
    <r>
      <t>Kosten pro Betreuungsstunde</t>
    </r>
    <r>
      <rPr>
        <vertAlign val="superscript"/>
        <sz val="11"/>
        <color rgb="FF000000"/>
        <rFont val="Calibri"/>
        <family val="2"/>
        <scheme val="minor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</si>
</sst>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/mm/yyyy;@"/>
    <numFmt numFmtId="165" formatCode="#,##0_ ;\-#,##0\ 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4"/>
      <color rgb="FF000000"/>
      <name val="Calibri"/>
      <family val="2"/>
      <scheme val="minor"/>
    </font>
    <font>
      <sz val="4"/>
      <color theme="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1"/>
      <color rgb="FF1E1E1E"/>
      <name val="Calibri"/>
      <family val="2"/>
    </font>
    <font>
      <vertAlign val="superscript"/>
      <sz val="11"/>
      <color rgb="FF1E1E1E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43" fontId="0" fillId="0" borderId="0" xfId="1" applyFont="1"/>
    <xf numFmtId="9" fontId="0" fillId="0" borderId="0" xfId="0" applyNumberFormat="1"/>
    <xf numFmtId="0" fontId="0" fillId="0" borderId="1" xfId="0" applyBorder="1"/>
    <xf numFmtId="43" fontId="0" fillId="0" borderId="1" xfId="1" applyFont="1" applyBorder="1"/>
    <xf numFmtId="0" fontId="0" fillId="0" borderId="0" xfId="0" applyAlignment="1">
      <alignment horizontal="right"/>
    </xf>
    <xf numFmtId="43" fontId="1" fillId="0" borderId="0" xfId="1" applyFont="1"/>
    <xf numFmtId="0" fontId="6" fillId="0" borderId="0" xfId="0" applyFont="1"/>
    <xf numFmtId="43" fontId="6" fillId="0" borderId="0" xfId="1" applyFont="1"/>
    <xf numFmtId="43" fontId="6" fillId="0" borderId="0" xfId="1" applyFont="1" applyFill="1"/>
    <xf numFmtId="43" fontId="3" fillId="0" borderId="0" xfId="1" applyFont="1"/>
    <xf numFmtId="0" fontId="9" fillId="0" borderId="0" xfId="0" applyFont="1"/>
    <xf numFmtId="0" fontId="10" fillId="0" borderId="0" xfId="0" applyFont="1"/>
    <xf numFmtId="43" fontId="0" fillId="0" borderId="0" xfId="1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43" fontId="11" fillId="0" borderId="0" xfId="1" applyFont="1"/>
    <xf numFmtId="43" fontId="0" fillId="0" borderId="0" xfId="1" applyFont="1" applyFill="1" applyAlignment="1" applyProtection="1">
      <protection locked="0"/>
    </xf>
    <xf numFmtId="43" fontId="0" fillId="0" borderId="0" xfId="1" applyFont="1" applyFill="1" applyAlignment="1" applyProtection="1">
      <alignment horizontal="center"/>
      <protection locked="0"/>
    </xf>
    <xf numFmtId="43" fontId="1" fillId="0" borderId="0" xfId="1" applyFont="1" applyFill="1"/>
    <xf numFmtId="0" fontId="12" fillId="0" borderId="1" xfId="0" applyFont="1" applyBorder="1"/>
    <xf numFmtId="164" fontId="13" fillId="0" borderId="1" xfId="0" applyNumberFormat="1" applyFont="1" applyBorder="1" applyAlignment="1" applyProtection="1">
      <alignment horizontal="center"/>
      <protection locked="0"/>
    </xf>
    <xf numFmtId="0" fontId="13" fillId="0" borderId="1" xfId="0" applyFont="1" applyBorder="1"/>
    <xf numFmtId="0" fontId="13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43" fontId="0" fillId="0" borderId="0" xfId="1" applyFont="1" applyFill="1" applyProtection="1"/>
    <xf numFmtId="0" fontId="0" fillId="4" borderId="0" xfId="0" applyFont="1" applyFill="1"/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left" wrapText="1"/>
    </xf>
    <xf numFmtId="0" fontId="11" fillId="4" borderId="0" xfId="0" applyFont="1" applyFill="1"/>
    <xf numFmtId="43" fontId="11" fillId="4" borderId="0" xfId="1" applyFont="1" applyFill="1"/>
    <xf numFmtId="0" fontId="11" fillId="4" borderId="1" xfId="0" applyFont="1" applyFill="1" applyBorder="1"/>
    <xf numFmtId="0" fontId="11" fillId="4" borderId="1" xfId="0" applyFont="1" applyFill="1" applyBorder="1" applyAlignment="1"/>
    <xf numFmtId="0" fontId="11" fillId="4" borderId="0" xfId="0" applyFont="1" applyFill="1" applyAlignment="1"/>
    <xf numFmtId="43" fontId="0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43" fontId="3" fillId="4" borderId="0" xfId="1" applyFont="1" applyFill="1" applyAlignment="1">
      <alignment horizontal="center"/>
    </xf>
    <xf numFmtId="0" fontId="11" fillId="0" borderId="0" xfId="0" applyFont="1" applyAlignment="1">
      <alignment horizontal="center"/>
    </xf>
    <xf numFmtId="43" fontId="0" fillId="2" borderId="0" xfId="1" applyFont="1" applyFill="1" applyAlignment="1" applyProtection="1">
      <alignment horizontal="center"/>
      <protection locked="0"/>
    </xf>
    <xf numFmtId="165" fontId="0" fillId="2" borderId="0" xfId="1" applyNumberFormat="1" applyFont="1" applyFill="1" applyAlignment="1" applyProtection="1">
      <alignment horizontal="right" wrapText="1"/>
      <protection locked="0"/>
    </xf>
    <xf numFmtId="43" fontId="0" fillId="2" borderId="0" xfId="1" applyFont="1" applyFill="1" applyAlignment="1" applyProtection="1">
      <alignment horizontal="right" wrapText="1"/>
      <protection locked="0"/>
    </xf>
    <xf numFmtId="0" fontId="4" fillId="0" borderId="0" xfId="0" applyFont="1" applyAlignment="1">
      <alignment horizontal="left" wrapText="1"/>
    </xf>
    <xf numFmtId="0" fontId="8" fillId="3" borderId="2" xfId="0" applyFont="1" applyFill="1" applyBorder="1" applyProtection="1"/>
    <xf numFmtId="0" fontId="0" fillId="0" borderId="0" xfId="0" applyProtection="1"/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43" fontId="0" fillId="2" borderId="0" xfId="1" applyFont="1" applyFill="1" applyProtection="1">
      <protection locked="0"/>
    </xf>
    <xf numFmtId="43" fontId="3" fillId="0" borderId="0" xfId="1" applyFont="1" applyFill="1" applyProtection="1"/>
    <xf numFmtId="0" fontId="8" fillId="3" borderId="2" xfId="0" applyFont="1" applyFill="1" applyBorder="1"/>
    <xf numFmtId="0" fontId="12" fillId="0" borderId="0" xfId="0" applyFont="1" applyBorder="1"/>
    <xf numFmtId="164" fontId="13" fillId="0" borderId="0" xfId="0" applyNumberFormat="1" applyFont="1" applyBorder="1" applyAlignment="1" applyProtection="1">
      <alignment horizontal="center"/>
      <protection locked="0"/>
    </xf>
    <xf numFmtId="0" fontId="13" fillId="0" borderId="0" xfId="0" applyFont="1" applyBorder="1"/>
    <xf numFmtId="2" fontId="4" fillId="0" borderId="0" xfId="0" applyNumberFormat="1" applyFont="1" applyAlignment="1">
      <alignment horizontal="right" wrapText="1"/>
    </xf>
    <xf numFmtId="43" fontId="0" fillId="0" borderId="0" xfId="1" applyFont="1" applyAlignment="1"/>
    <xf numFmtId="43" fontId="3" fillId="0" borderId="0" xfId="1" applyFont="1" applyAlignment="1"/>
    <xf numFmtId="10" fontId="0" fillId="0" borderId="0" xfId="0" applyNumberFormat="1"/>
    <xf numFmtId="0" fontId="4" fillId="0" borderId="0" xfId="0" applyFont="1" applyAlignment="1">
      <alignment horizontal="left" wrapText="1"/>
    </xf>
    <xf numFmtId="0" fontId="0" fillId="0" borderId="0" xfId="0" applyAlignment="1" applyProtection="1">
      <alignment horizontal="left" wrapText="1"/>
      <protection locked="0"/>
    </xf>
    <xf numFmtId="0" fontId="11" fillId="4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4" borderId="0" xfId="0" applyFont="1" applyFill="1" applyAlignment="1">
      <alignment horizontal="center" wrapText="1"/>
    </xf>
    <xf numFmtId="0" fontId="11" fillId="0" borderId="0" xfId="0" applyFont="1" applyAlignment="1">
      <alignment horizontal="center"/>
    </xf>
    <xf numFmtId="0" fontId="0" fillId="6" borderId="0" xfId="0" applyFill="1" applyAlignment="1" applyProtection="1">
      <alignment horizontal="left"/>
      <protection locked="0"/>
    </xf>
    <xf numFmtId="9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2" fillId="5" borderId="0" xfId="0" applyFont="1" applyFill="1" applyAlignment="1">
      <alignment horizontal="left"/>
    </xf>
    <xf numFmtId="0" fontId="0" fillId="2" borderId="0" xfId="0" applyFont="1" applyFill="1" applyAlignment="1" applyProtection="1">
      <alignment horizontal="right"/>
      <protection locked="0"/>
    </xf>
    <xf numFmtId="43" fontId="0" fillId="2" borderId="0" xfId="1" applyFont="1" applyFill="1" applyAlignment="1" applyProtection="1">
      <alignment horizontal="center"/>
      <protection locked="0"/>
    </xf>
    <xf numFmtId="14" fontId="15" fillId="0" borderId="0" xfId="0" applyNumberFormat="1" applyFont="1" applyAlignment="1">
      <alignment horizontal="left"/>
    </xf>
  </cellXfs>
  <cellStyles count="2">
    <cellStyle name="Komma" xfId="1" builtinId="3"/>
    <cellStyle name="Standard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34018</xdr:colOff>
      <xdr:row>0</xdr:row>
      <xdr:rowOff>20411</xdr:rowOff>
    </xdr:from>
    <xdr:to>
      <xdr:col>0</xdr:col>
      <xdr:colOff>1811383</xdr:colOff>
      <xdr:row>3</xdr:row>
      <xdr:rowOff>54119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9E1CB42-8037-45FF-AA68-D28F6CE53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" y="20411"/>
          <a:ext cx="1762125" cy="605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470B-A268-4641-809B-96A8DA0FA578}">
  <sheetPr codeName="Tabelle1">
    <pageSetUpPr fitToPage="1"/>
  </sheetPr>
  <dimension ref="A5:M73"/>
  <sheetViews>
    <sheetView showGridLines="0" tabSelected="1" zoomScale="160" zoomScaleNormal="160" workbookViewId="0">
      <selection activeCell="A71" sqref="A1:M71"/>
    </sheetView>
  </sheetViews>
  <sheetFormatPr baseColWidth="10" defaultRowHeight="15"/>
  <cols>
    <col min="1" max="1" width="35.7109375" customWidth="1"/>
    <col min="2" max="2" width="3.7109375" customWidth="1"/>
    <col min="3" max="3" width="13.7109375" customWidth="1"/>
    <col min="4" max="4" width="4.7109375" customWidth="1"/>
    <col min="5" max="5" width="2.7109375" customWidth="1"/>
    <col min="6" max="6" width="4.7109375" customWidth="1"/>
    <col min="7" max="7" width="7.85546875" bestFit="1" customWidth="1"/>
    <col min="8" max="8" width="2.7109375" customWidth="1"/>
    <col min="9" max="9" width="3.7109375" customWidth="1"/>
    <col min="10" max="10" width="10.5703125" customWidth="1"/>
    <col min="11" max="11" width="2.7109375" customWidth="1"/>
    <col min="12" max="12" width="3.7109375" customWidth="1"/>
    <col min="13" max="13" width="12.7109375" customWidth="1"/>
  </cols>
  <sheetData>
    <row r="5" spans="1:13" s="13" customFormat="1" ht="19.5">
      <c r="A5" s="14" t="s">
        <v>43</v>
      </c>
    </row>
    <row r="6" spans="1:13" ht="21">
      <c r="A6" s="2"/>
    </row>
    <row r="7" spans="1:13" ht="21">
      <c r="A7" s="70" t="s">
        <v>36</v>
      </c>
      <c r="B7" s="70"/>
      <c r="C7" s="70"/>
    </row>
    <row r="8" spans="1:13" ht="21">
      <c r="A8" s="2"/>
    </row>
    <row r="9" spans="1:13" ht="29.45" customHeight="1">
      <c r="A9" s="60" t="s">
        <v>32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</row>
    <row r="10" spans="1:13" ht="37.9" customHeight="1">
      <c r="A10" s="60" t="s">
        <v>33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</row>
    <row r="11" spans="1:13" ht="13.9" customHeight="1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13" s="26" customFormat="1" ht="15" customHeight="1">
      <c r="A12" s="26" t="s">
        <v>9</v>
      </c>
      <c r="B12" s="26" t="s">
        <v>0</v>
      </c>
      <c r="C12" s="42"/>
      <c r="D12" s="27"/>
      <c r="E12" s="64" t="s">
        <v>11</v>
      </c>
      <c r="F12" s="64"/>
      <c r="G12" s="64"/>
      <c r="H12" s="64"/>
      <c r="I12" s="64"/>
      <c r="J12" s="64"/>
      <c r="K12" s="28"/>
      <c r="L12" s="28"/>
      <c r="M12" s="43"/>
    </row>
    <row r="13" spans="1:13" s="16" customFormat="1" ht="6" customHeight="1">
      <c r="C13" s="66"/>
      <c r="D13" s="66"/>
      <c r="E13" s="17"/>
      <c r="F13" s="17"/>
      <c r="M13" s="18"/>
    </row>
    <row r="14" spans="1:13" s="26" customFormat="1" ht="15" customHeight="1">
      <c r="A14" s="26" t="s">
        <v>10</v>
      </c>
      <c r="B14" s="26" t="s">
        <v>0</v>
      </c>
      <c r="C14" s="42"/>
      <c r="D14" s="27"/>
      <c r="E14" s="64" t="s">
        <v>18</v>
      </c>
      <c r="F14" s="64"/>
      <c r="G14" s="64"/>
      <c r="H14" s="64"/>
      <c r="I14" s="64"/>
      <c r="J14" s="64"/>
      <c r="K14" s="28"/>
      <c r="L14" s="28" t="s">
        <v>0</v>
      </c>
      <c r="M14" s="44"/>
    </row>
    <row r="15" spans="1:13" s="16" customFormat="1" ht="6" customHeight="1">
      <c r="C15" s="66"/>
      <c r="D15" s="66"/>
      <c r="E15" s="17"/>
      <c r="F15" s="17"/>
      <c r="M15" s="18"/>
    </row>
    <row r="16" spans="1:13" s="26" customFormat="1" ht="15" customHeight="1">
      <c r="A16" s="26" t="s">
        <v>12</v>
      </c>
      <c r="B16" s="71" t="s">
        <v>17</v>
      </c>
      <c r="C16" s="71"/>
      <c r="D16" s="27"/>
      <c r="E16" s="63" t="s">
        <v>28</v>
      </c>
      <c r="F16" s="63"/>
      <c r="G16" s="63"/>
      <c r="H16" s="63"/>
      <c r="I16" s="63"/>
      <c r="J16" s="63"/>
      <c r="K16" s="28"/>
      <c r="L16" s="28" t="s">
        <v>0</v>
      </c>
      <c r="M16" s="44"/>
    </row>
    <row r="17" spans="1:13" s="16" customFormat="1" ht="6" customHeight="1">
      <c r="C17" s="66"/>
      <c r="D17" s="66"/>
      <c r="E17" s="17"/>
      <c r="F17" s="17"/>
      <c r="M17" s="18"/>
    </row>
    <row r="18" spans="1:13" s="16" customFormat="1" ht="6" customHeight="1">
      <c r="C18" s="66"/>
      <c r="D18" s="66"/>
      <c r="E18" s="17"/>
      <c r="F18" s="17"/>
      <c r="M18" s="18"/>
    </row>
    <row r="19" spans="1:13" s="30" customFormat="1" ht="15" hidden="1" customHeight="1">
      <c r="A19" s="30" t="s">
        <v>8</v>
      </c>
      <c r="B19" s="30" t="s">
        <v>0</v>
      </c>
      <c r="C19" s="40">
        <f>C12+C14</f>
        <v>0</v>
      </c>
      <c r="D19" s="31"/>
      <c r="E19" s="31"/>
      <c r="F19" s="32"/>
      <c r="G19" s="32"/>
      <c r="H19" s="32"/>
      <c r="I19" s="32"/>
      <c r="J19" s="32"/>
      <c r="K19" s="32"/>
      <c r="L19" s="32"/>
      <c r="M19" s="32"/>
    </row>
    <row r="20" spans="1:13" s="33" customFormat="1" ht="6" hidden="1" customHeight="1">
      <c r="C20" s="62"/>
      <c r="D20" s="62"/>
      <c r="E20" s="39"/>
      <c r="F20" s="39"/>
      <c r="M20" s="34"/>
    </row>
    <row r="21" spans="1:13" s="30" customFormat="1" ht="15" hidden="1" customHeight="1">
      <c r="A21" s="30" t="s">
        <v>21</v>
      </c>
      <c r="B21" s="30" t="s">
        <v>0</v>
      </c>
      <c r="C21" s="40">
        <f>IF(B16="Verheiratet",-Berechnungsgrundlagen!B21-Berechnungsgrundlagen!B22-Berechnungsgrundlagen!B23*Berechnung!M12, IF(B16="Konkubinat",-Berechnungsgrundlagen!B21-Berechnungsgrundlagen!B23*Berechnung!M12, IF(B16="Alleinstehend",-Berechnungsgrundlagen!B22-Berechnungsgrundlagen!B23*Berechnung!M12, IF(B16="Eingetragene Partnerschaft",-Berechnungsgrundlagen!B22-Berechnungsgrundlagen!B23*Berechnung!M12,0))))</f>
        <v>0</v>
      </c>
      <c r="D21" s="31"/>
      <c r="E21" s="31"/>
      <c r="F21" s="65"/>
      <c r="G21" s="65"/>
      <c r="H21" s="32"/>
      <c r="I21" s="32"/>
      <c r="J21" s="32"/>
      <c r="K21" s="32"/>
      <c r="L21" s="32"/>
      <c r="M21" s="32"/>
    </row>
    <row r="22" spans="1:13" s="33" customFormat="1" ht="6" hidden="1" customHeight="1">
      <c r="C22" s="62"/>
      <c r="D22" s="62"/>
      <c r="E22" s="39"/>
      <c r="F22" s="39"/>
      <c r="M22" s="34"/>
    </row>
    <row r="23" spans="1:13" s="30" customFormat="1" ht="15" hidden="1" customHeight="1">
      <c r="A23" s="30" t="s">
        <v>19</v>
      </c>
      <c r="B23" s="30" t="s">
        <v>0</v>
      </c>
      <c r="C23" s="40">
        <f>IF(B16="Verheiratet",-Berechnungsgrundlagen!B24,0)</f>
        <v>0</v>
      </c>
      <c r="D23" s="31"/>
      <c r="E23" s="31"/>
      <c r="F23" s="32"/>
      <c r="G23" s="32"/>
      <c r="H23" s="32"/>
      <c r="I23" s="32"/>
      <c r="J23" s="32"/>
      <c r="K23" s="32"/>
      <c r="L23" s="32"/>
      <c r="M23" s="32"/>
    </row>
    <row r="24" spans="1:13" s="33" customFormat="1" ht="6" hidden="1" customHeight="1">
      <c r="C24" s="62"/>
      <c r="D24" s="62"/>
      <c r="E24" s="39"/>
      <c r="F24" s="39"/>
      <c r="M24" s="34"/>
    </row>
    <row r="25" spans="1:13" s="30" customFormat="1" ht="15" hidden="1" customHeight="1">
      <c r="A25" s="30" t="s">
        <v>20</v>
      </c>
      <c r="B25" s="30" t="s">
        <v>0</v>
      </c>
      <c r="C25" s="40">
        <f>-M12*Berechnungsgrundlagen!B25</f>
        <v>0</v>
      </c>
      <c r="D25" s="31"/>
      <c r="E25" s="31"/>
      <c r="F25" s="32"/>
      <c r="G25" s="32"/>
      <c r="H25" s="32"/>
      <c r="I25" s="32"/>
      <c r="J25" s="32"/>
      <c r="K25" s="32"/>
      <c r="L25" s="32"/>
      <c r="M25" s="32"/>
    </row>
    <row r="26" spans="1:13" s="33" customFormat="1" ht="6" hidden="1" customHeight="1">
      <c r="C26" s="62"/>
      <c r="D26" s="62"/>
      <c r="E26" s="39"/>
      <c r="F26" s="39"/>
      <c r="M26" s="34"/>
    </row>
    <row r="27" spans="1:13" s="30" customFormat="1" ht="15" hidden="1" customHeight="1">
      <c r="A27" s="30" t="s">
        <v>26</v>
      </c>
      <c r="B27" s="30" t="s">
        <v>0</v>
      </c>
      <c r="C27" s="40">
        <f>-M14</f>
        <v>0</v>
      </c>
      <c r="D27" s="31"/>
      <c r="E27" s="31"/>
      <c r="F27" s="32"/>
      <c r="G27" s="32"/>
      <c r="H27" s="32"/>
      <c r="I27" s="32"/>
      <c r="J27" s="32"/>
      <c r="K27" s="32"/>
      <c r="L27" s="32"/>
      <c r="M27" s="32"/>
    </row>
    <row r="28" spans="1:13" s="33" customFormat="1" ht="6" hidden="1" customHeight="1">
      <c r="C28" s="62"/>
      <c r="D28" s="62"/>
      <c r="E28" s="39"/>
      <c r="F28" s="39"/>
      <c r="M28" s="34"/>
    </row>
    <row r="29" spans="1:13" s="30" customFormat="1" ht="15" hidden="1" customHeight="1">
      <c r="A29" s="30" t="s">
        <v>25</v>
      </c>
      <c r="B29" s="30" t="s">
        <v>0</v>
      </c>
      <c r="C29" s="40">
        <f>-M16</f>
        <v>0</v>
      </c>
      <c r="D29" s="31"/>
      <c r="E29" s="31"/>
      <c r="F29" s="32"/>
      <c r="G29" s="32"/>
      <c r="H29" s="32"/>
      <c r="I29" s="32"/>
      <c r="J29" s="32"/>
      <c r="K29" s="32"/>
      <c r="L29" s="32"/>
      <c r="M29" s="32"/>
    </row>
    <row r="30" spans="1:13" s="33" customFormat="1" ht="6" hidden="1" customHeight="1">
      <c r="B30" s="35"/>
      <c r="C30" s="36"/>
      <c r="D30" s="37"/>
      <c r="E30" s="39"/>
      <c r="F30" s="39"/>
      <c r="M30" s="34"/>
    </row>
    <row r="31" spans="1:13" s="33" customFormat="1" ht="6" hidden="1" customHeight="1">
      <c r="C31" s="62"/>
      <c r="D31" s="62"/>
      <c r="E31" s="39"/>
      <c r="F31" s="39"/>
      <c r="M31" s="34"/>
    </row>
    <row r="32" spans="1:13" s="30" customFormat="1" ht="15" hidden="1" customHeight="1">
      <c r="A32" s="30" t="s">
        <v>27</v>
      </c>
      <c r="B32" s="30" t="s">
        <v>0</v>
      </c>
      <c r="C32" s="38">
        <f>SUM(C19:C31)</f>
        <v>0</v>
      </c>
      <c r="D32" s="31"/>
      <c r="E32" s="31"/>
      <c r="F32" s="32"/>
      <c r="G32" s="32"/>
      <c r="H32" s="32"/>
      <c r="I32" s="32"/>
      <c r="J32" s="32"/>
      <c r="K32" s="32"/>
      <c r="L32" s="32"/>
      <c r="M32" s="32"/>
    </row>
    <row r="33" spans="1:13" s="25" customFormat="1" ht="6.75">
      <c r="A33" s="22"/>
      <c r="B33" s="22"/>
      <c r="C33" s="23"/>
      <c r="D33" s="23"/>
      <c r="E33" s="23"/>
      <c r="F33" s="24"/>
      <c r="G33" s="24"/>
      <c r="H33" s="24"/>
      <c r="I33" s="24"/>
      <c r="J33" s="24"/>
      <c r="K33" s="24"/>
      <c r="L33" s="24"/>
      <c r="M33" s="24"/>
    </row>
    <row r="34" spans="1:13" s="9" customFormat="1" ht="5.25">
      <c r="D34" s="10"/>
      <c r="E34" s="10"/>
      <c r="F34" s="10"/>
      <c r="M34" s="10"/>
    </row>
    <row r="35" spans="1:13">
      <c r="A35" s="61" t="s">
        <v>27</v>
      </c>
      <c r="B35" s="61"/>
      <c r="D35" s="3"/>
      <c r="E35" s="15"/>
      <c r="F35" s="3"/>
      <c r="L35" t="s">
        <v>0</v>
      </c>
      <c r="M35" s="29">
        <f>C32</f>
        <v>0</v>
      </c>
    </row>
    <row r="36" spans="1:13" s="16" customFormat="1" ht="6" customHeight="1">
      <c r="C36" s="66"/>
      <c r="D36" s="66"/>
      <c r="E36" s="17"/>
      <c r="F36" s="17"/>
      <c r="M36" s="18"/>
    </row>
    <row r="37" spans="1:13">
      <c r="A37" s="61" t="s">
        <v>29</v>
      </c>
      <c r="B37" s="61"/>
      <c r="C37" t="s">
        <v>0</v>
      </c>
      <c r="D37" s="72"/>
      <c r="E37" s="72"/>
      <c r="F37" s="72"/>
      <c r="G37" s="19"/>
      <c r="H37" s="20"/>
      <c r="M37" s="3"/>
    </row>
    <row r="38" spans="1:13" s="16" customFormat="1" ht="6" customHeight="1">
      <c r="C38" s="66"/>
      <c r="D38" s="66"/>
      <c r="E38" s="17"/>
      <c r="F38" s="17"/>
      <c r="M38" s="18"/>
    </row>
    <row r="39" spans="1:13" ht="17.25">
      <c r="A39" t="s">
        <v>30</v>
      </c>
      <c r="D39" s="3"/>
      <c r="E39" s="15"/>
      <c r="F39" s="4">
        <v>0.05</v>
      </c>
      <c r="H39" s="4"/>
      <c r="I39" s="4"/>
      <c r="J39" s="4"/>
      <c r="K39" s="4"/>
      <c r="L39" s="5" t="s">
        <v>0</v>
      </c>
      <c r="M39" s="6">
        <f>D37*F39</f>
        <v>0</v>
      </c>
    </row>
    <row r="40" spans="1:13" s="16" customFormat="1" ht="6" customHeight="1">
      <c r="C40" s="66"/>
      <c r="D40" s="66"/>
      <c r="E40" s="17"/>
      <c r="F40" s="17"/>
      <c r="M40" s="18"/>
    </row>
    <row r="41" spans="1:13" ht="16.7" customHeight="1">
      <c r="A41" s="1" t="s">
        <v>31</v>
      </c>
      <c r="B41" s="1"/>
      <c r="C41" s="1"/>
      <c r="D41" s="8"/>
      <c r="E41" s="21"/>
      <c r="F41" s="8"/>
      <c r="G41" s="1"/>
      <c r="H41" s="1"/>
      <c r="I41" s="1"/>
      <c r="J41" s="1"/>
      <c r="K41" s="1"/>
      <c r="L41" s="1" t="s">
        <v>0</v>
      </c>
      <c r="M41" s="8">
        <f>SUM(M35:M40)</f>
        <v>0</v>
      </c>
    </row>
    <row r="42" spans="1:13" s="25" customFormat="1" ht="6.75">
      <c r="A42" s="22"/>
      <c r="B42" s="22"/>
      <c r="C42" s="23"/>
      <c r="D42" s="23"/>
      <c r="E42" s="23"/>
      <c r="F42" s="24"/>
      <c r="G42" s="24"/>
      <c r="H42" s="24"/>
      <c r="I42" s="24"/>
      <c r="J42" s="24"/>
      <c r="K42" s="24"/>
      <c r="L42" s="24"/>
      <c r="M42" s="24"/>
    </row>
    <row r="43" spans="1:13" s="25" customFormat="1" ht="6.75">
      <c r="A43" s="53"/>
      <c r="B43" s="53"/>
      <c r="C43" s="54"/>
      <c r="D43" s="54"/>
      <c r="E43" s="54"/>
      <c r="F43" s="55"/>
      <c r="G43" s="55"/>
      <c r="H43" s="55"/>
      <c r="I43" s="55"/>
      <c r="J43" s="55"/>
      <c r="K43" s="55"/>
      <c r="L43" s="55"/>
      <c r="M43" s="55"/>
    </row>
    <row r="44" spans="1:13">
      <c r="A44" t="s">
        <v>47</v>
      </c>
      <c r="B44" s="67" t="s">
        <v>5</v>
      </c>
      <c r="C44" s="67"/>
      <c r="D44" s="67"/>
      <c r="E44" s="67"/>
      <c r="F44" s="67"/>
      <c r="G44" s="67"/>
      <c r="H44" s="67"/>
    </row>
    <row r="45" spans="1:13" ht="15" customHeight="1">
      <c r="A45" s="48"/>
      <c r="B45" s="48"/>
      <c r="C45" s="48"/>
      <c r="D45" s="48"/>
      <c r="E45" s="48"/>
      <c r="F45" s="48"/>
      <c r="G45" s="48"/>
      <c r="H45" s="48"/>
    </row>
    <row r="46" spans="1:13" ht="15" customHeight="1">
      <c r="A46" s="48" t="s">
        <v>49</v>
      </c>
      <c r="B46" s="48" t="s">
        <v>0</v>
      </c>
      <c r="C46" s="50"/>
      <c r="D46" s="48"/>
      <c r="E46" s="48"/>
      <c r="F46" s="48"/>
      <c r="G46" s="48"/>
      <c r="H46" s="48"/>
    </row>
    <row r="47" spans="1:13" ht="15" hidden="1" customHeight="1">
      <c r="A47" s="48" t="s">
        <v>41</v>
      </c>
      <c r="B47" s="48" t="s">
        <v>0</v>
      </c>
      <c r="C47" s="56" t="e">
        <f>VLOOKUP(B44,Berechnungsgrundlagen!A2:C7,3,FALSE)</f>
        <v>#N/A</v>
      </c>
      <c r="D47" s="48"/>
      <c r="E47" s="48"/>
      <c r="F47" s="48"/>
      <c r="G47" s="48"/>
      <c r="H47" s="48"/>
    </row>
    <row r="48" spans="1:13" ht="15" hidden="1" customHeight="1">
      <c r="A48" s="48" t="s">
        <v>42</v>
      </c>
      <c r="B48" s="48" t="s">
        <v>0</v>
      </c>
      <c r="C48" s="56" t="e">
        <f>C46*#REF!</f>
        <v>#REF!</v>
      </c>
      <c r="D48" s="48"/>
      <c r="E48" s="48"/>
      <c r="F48" s="48"/>
      <c r="G48" s="48"/>
      <c r="H48" s="48"/>
    </row>
    <row r="49" spans="1:13" hidden="1">
      <c r="A49" s="16"/>
      <c r="B49" s="16"/>
      <c r="C49" s="41"/>
      <c r="D49" s="41"/>
      <c r="E49" s="41"/>
      <c r="F49" s="12"/>
      <c r="M49" s="12"/>
    </row>
    <row r="50" spans="1:13" hidden="1">
      <c r="A50" t="s">
        <v>1</v>
      </c>
      <c r="D50" s="3"/>
      <c r="E50" s="15"/>
      <c r="F50" s="7" t="s">
        <v>2</v>
      </c>
      <c r="H50" s="7"/>
      <c r="L50" t="s">
        <v>0</v>
      </c>
      <c r="M50" s="3">
        <f>(M41*0.625/1000)</f>
        <v>0</v>
      </c>
    </row>
    <row r="51" spans="1:13" hidden="1">
      <c r="D51" s="3"/>
      <c r="E51" s="15"/>
      <c r="F51" s="3"/>
      <c r="M51" s="3"/>
    </row>
    <row r="52" spans="1:13" hidden="1">
      <c r="A52" t="s">
        <v>3</v>
      </c>
      <c r="D52" s="3"/>
      <c r="E52" s="15"/>
      <c r="F52" s="3"/>
      <c r="L52" s="5" t="s">
        <v>0</v>
      </c>
      <c r="M52" s="6">
        <v>20</v>
      </c>
    </row>
    <row r="53" spans="1:13" hidden="1">
      <c r="D53" s="3"/>
      <c r="E53" s="15"/>
      <c r="F53" s="3"/>
      <c r="M53" s="3"/>
    </row>
    <row r="54" spans="1:13" hidden="1">
      <c r="A54" t="s">
        <v>4</v>
      </c>
      <c r="D54" s="3"/>
      <c r="E54" s="15"/>
      <c r="F54" s="3"/>
      <c r="L54" t="s">
        <v>0</v>
      </c>
      <c r="M54" s="3">
        <f>SUM(M50:M52)</f>
        <v>20</v>
      </c>
    </row>
    <row r="55" spans="1:13" hidden="1">
      <c r="D55" s="3"/>
      <c r="E55" s="15"/>
      <c r="F55" s="3"/>
      <c r="M55" s="3"/>
    </row>
    <row r="56" spans="1:13" hidden="1">
      <c r="D56" s="3"/>
      <c r="E56" s="15"/>
      <c r="F56" s="3"/>
      <c r="M56" s="3"/>
    </row>
    <row r="57" spans="1:13" hidden="1">
      <c r="A57" t="s">
        <v>39</v>
      </c>
      <c r="D57" s="3"/>
      <c r="E57" s="68" t="e">
        <f>VLOOKUP(B44,Berechnungsgrundlagen!A2:B7,2,FALSE)</f>
        <v>#N/A</v>
      </c>
      <c r="F57" s="68"/>
      <c r="H57" s="4"/>
      <c r="I57" s="4"/>
      <c r="J57" s="4"/>
      <c r="L57" t="s">
        <v>0</v>
      </c>
      <c r="M57" s="3" t="e">
        <f>IF(AND(M41&lt;100000,D37&lt;300000),(M54*E57),IF(C46&lt;C47,C46,C47))</f>
        <v>#N/A</v>
      </c>
    </row>
    <row r="58" spans="1:13" s="9" customFormat="1" ht="5.25" hidden="1">
      <c r="D58" s="10"/>
      <c r="E58" s="10"/>
      <c r="F58" s="10"/>
      <c r="M58" s="10"/>
    </row>
    <row r="59" spans="1:13" s="9" customFormat="1" ht="5.25" hidden="1">
      <c r="D59" s="10"/>
      <c r="E59" s="11"/>
      <c r="F59" s="10"/>
      <c r="M59" s="10"/>
    </row>
    <row r="60" spans="1:13" hidden="1">
      <c r="A60" s="26" t="s">
        <v>38</v>
      </c>
      <c r="B60" s="16"/>
      <c r="C60" s="66"/>
      <c r="D60" s="66"/>
      <c r="E60" s="17"/>
      <c r="F60" s="12"/>
      <c r="L60" t="s">
        <v>0</v>
      </c>
      <c r="M60" s="12" t="e">
        <f>M57</f>
        <v>#N/A</v>
      </c>
    </row>
    <row r="61" spans="1:13" hidden="1">
      <c r="C61" s="3"/>
      <c r="D61" s="3"/>
      <c r="H61" s="3"/>
    </row>
    <row r="62" spans="1:13" hidden="1">
      <c r="A62" t="s">
        <v>40</v>
      </c>
      <c r="C62" s="3"/>
      <c r="D62" s="3"/>
      <c r="E62" t="s">
        <v>0</v>
      </c>
      <c r="F62" s="69" t="e">
        <f>IF(C46&lt;C47,C46,C47)</f>
        <v>#N/A</v>
      </c>
      <c r="G62" s="69"/>
      <c r="H62" s="57"/>
    </row>
    <row r="63" spans="1:13">
      <c r="A63" s="16"/>
      <c r="B63" s="16"/>
      <c r="C63" s="49"/>
      <c r="D63" s="49"/>
      <c r="K63" s="12"/>
    </row>
    <row r="64" spans="1:13">
      <c r="A64" t="s">
        <v>46</v>
      </c>
      <c r="B64" t="s">
        <v>0</v>
      </c>
      <c r="C64" s="58" t="e">
        <f>F62-M60</f>
        <v>#N/A</v>
      </c>
      <c r="D64" s="58"/>
    </row>
    <row r="65" spans="1:13" hidden="1">
      <c r="A65" t="s">
        <v>38</v>
      </c>
      <c r="B65" t="s">
        <v>0</v>
      </c>
      <c r="C65" s="51" t="e">
        <f>C55-C64</f>
        <v>#N/A</v>
      </c>
    </row>
    <row r="66" spans="1:13">
      <c r="C66" s="51"/>
    </row>
    <row r="67" spans="1:13">
      <c r="A67" s="16"/>
      <c r="B67" s="16"/>
      <c r="C67" s="41"/>
      <c r="D67" s="41"/>
      <c r="E67" s="41"/>
      <c r="F67" s="12"/>
      <c r="M67" s="12"/>
    </row>
    <row r="68" spans="1:13" ht="37.5" customHeight="1">
      <c r="A68" s="60" t="s">
        <v>34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</row>
    <row r="69" spans="1:13" ht="18" customHeight="1">
      <c r="A69" s="60" t="s">
        <v>35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</row>
    <row r="70" spans="1:13" ht="18" customHeight="1">
      <c r="A70" s="60" t="s">
        <v>37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</row>
    <row r="71" spans="1:13" ht="17.25">
      <c r="A71" s="73" t="s">
        <v>48</v>
      </c>
      <c r="B71" s="73"/>
      <c r="C71" s="73"/>
      <c r="D71" s="73"/>
      <c r="E71" s="73"/>
      <c r="F71" s="73"/>
      <c r="G71" s="73"/>
      <c r="H71" s="73"/>
    </row>
    <row r="73" spans="1:13" ht="20.25" customHeight="1"/>
  </sheetData>
  <sheetProtection algorithmName="SHA-512" hashValue="9E6FLDN5rVaOvFlaAL5E6pGnEOA2BEAqwRg4wp0x6/RCWdIZXWpTeGbRmyq1vzqzrPJ0/xm5KEzoLlA0kuQQLg==" saltValue="XeCQXKOKP+b+DS/NMrSukA==" spinCount="100000" sheet="1" objects="1" scenarios="1"/>
  <mergeCells count="32">
    <mergeCell ref="A71:H71"/>
    <mergeCell ref="B44:H44"/>
    <mergeCell ref="E57:F57"/>
    <mergeCell ref="F62:G62"/>
    <mergeCell ref="A7:C7"/>
    <mergeCell ref="A68:M68"/>
    <mergeCell ref="C17:D17"/>
    <mergeCell ref="B16:C16"/>
    <mergeCell ref="C18:D18"/>
    <mergeCell ref="A37:B37"/>
    <mergeCell ref="C24:D24"/>
    <mergeCell ref="C60:D60"/>
    <mergeCell ref="C36:D36"/>
    <mergeCell ref="D37:F37"/>
    <mergeCell ref="C38:D38"/>
    <mergeCell ref="C40:D40"/>
    <mergeCell ref="A69:M69"/>
    <mergeCell ref="A70:M70"/>
    <mergeCell ref="A9:M9"/>
    <mergeCell ref="A10:M10"/>
    <mergeCell ref="A35:B35"/>
    <mergeCell ref="C20:D20"/>
    <mergeCell ref="C22:D22"/>
    <mergeCell ref="E16:J16"/>
    <mergeCell ref="E14:J14"/>
    <mergeCell ref="E12:J12"/>
    <mergeCell ref="F21:G21"/>
    <mergeCell ref="C26:D26"/>
    <mergeCell ref="C28:D28"/>
    <mergeCell ref="C31:D31"/>
    <mergeCell ref="C13:D13"/>
    <mergeCell ref="C15:D15"/>
  </mergeCells>
  <conditionalFormatting sqref="C64">
    <cfRule type="expression" dxfId="1" priority="3">
      <formula>ISNA(C64)</formula>
    </cfRule>
    <cfRule type="expression" dxfId="0" priority="4">
      <formula>"istnv"</formula>
    </cfRule>
  </conditionalFormatting>
  <pageMargins left="0.39370078740157483" right="0.39370078740157483" top="0.74803149606299213" bottom="0.74803149606299213" header="0.31496062992125984" footer="0.31496062992125984"/>
  <pageSetup paperSize="9" scale="87" fitToHeight="0" orientation="portrait" r:id="rId1"/>
  <ignoredErrors>
    <ignoredError sqref="C64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405326-A87D-4785-8A7A-E7E4A7247101}">
          <x14:formula1>
            <xm:f>Berechnungsgrundlagen!$A$11:$A$15</xm:f>
          </x14:formula1>
          <xm:sqref>B16:C16</xm:sqref>
        </x14:dataValidation>
        <x14:dataValidation type="list" allowBlank="1" showInputMessage="1" showErrorMessage="1" xr:uid="{E8EA1E7E-95D7-4690-ADD8-E82FC23956B6}">
          <x14:formula1>
            <xm:f>Berechnungsgrundlagen!$A$1:$A$7</xm:f>
          </x14:formula1>
          <xm:sqref>B44:H44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0DD9-CB6E-46D7-911C-B4C23795449B}">
  <dimension ref="A1:C25"/>
  <sheetViews>
    <sheetView workbookViewId="0">
      <selection activeCell="A4" sqref="A4:XFD7"/>
    </sheetView>
  </sheetViews>
  <sheetFormatPr baseColWidth="10" defaultColWidth="11.42578125" defaultRowHeight="15"/>
  <cols>
    <col min="1" max="1" width="46.140625" style="47" customWidth="1"/>
    <col min="2" max="2" width="20" style="47" customWidth="1"/>
    <col min="3" max="3" width="25.85546875" style="47" customWidth="1"/>
    <col min="4" max="16384" width="11.42578125" style="47"/>
  </cols>
  <sheetData>
    <row r="1" spans="1:3" customFormat="1">
      <c r="A1" s="52" t="s">
        <v>5</v>
      </c>
      <c r="B1" t="s">
        <v>6</v>
      </c>
      <c r="C1" t="s">
        <v>7</v>
      </c>
    </row>
    <row r="2" spans="1:3" customFormat="1">
      <c r="A2" t="s">
        <v>44</v>
      </c>
      <c r="B2" s="4">
        <v>0.11</v>
      </c>
      <c r="C2" s="3">
        <v>13.2</v>
      </c>
    </row>
    <row r="3" spans="1:3" customFormat="1">
      <c r="A3" t="s">
        <v>45</v>
      </c>
      <c r="B3" s="59">
        <v>9.6000000000000002E-2</v>
      </c>
      <c r="C3" s="3">
        <v>11.5</v>
      </c>
    </row>
    <row r="4" spans="1:3" customFormat="1">
      <c r="B4" s="4"/>
      <c r="C4" s="3"/>
    </row>
    <row r="5" spans="1:3" customFormat="1">
      <c r="B5" s="4"/>
      <c r="C5" s="3"/>
    </row>
    <row r="6" spans="1:3" customFormat="1">
      <c r="B6" s="4"/>
      <c r="C6" s="3"/>
    </row>
    <row r="7" spans="1:3" customFormat="1">
      <c r="B7" s="4"/>
      <c r="C7" s="3"/>
    </row>
    <row r="11" spans="1:3">
      <c r="A11" s="46" t="s">
        <v>17</v>
      </c>
    </row>
    <row r="12" spans="1:3">
      <c r="A12" s="47" t="s">
        <v>13</v>
      </c>
    </row>
    <row r="13" spans="1:3">
      <c r="A13" s="47" t="s">
        <v>14</v>
      </c>
    </row>
    <row r="14" spans="1:3">
      <c r="A14" s="47" t="s">
        <v>16</v>
      </c>
    </row>
    <row r="15" spans="1:3">
      <c r="A15" s="47" t="s">
        <v>15</v>
      </c>
    </row>
    <row r="21" spans="1:2">
      <c r="A21" s="47" t="s">
        <v>22</v>
      </c>
      <c r="B21" s="47">
        <v>5800</v>
      </c>
    </row>
    <row r="22" spans="1:2">
      <c r="A22" s="47" t="s">
        <v>23</v>
      </c>
      <c r="B22" s="47">
        <v>2900</v>
      </c>
    </row>
    <row r="23" spans="1:2">
      <c r="A23" s="47" t="s">
        <v>24</v>
      </c>
      <c r="B23" s="47">
        <v>1300</v>
      </c>
    </row>
    <row r="24" spans="1:2">
      <c r="A24" s="47" t="s">
        <v>19</v>
      </c>
      <c r="B24" s="47">
        <v>6100</v>
      </c>
    </row>
    <row r="25" spans="1:2">
      <c r="A25" s="47" t="s">
        <v>20</v>
      </c>
      <c r="B25" s="47">
        <v>9300</v>
      </c>
    </row>
  </sheetData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D A A B Q S w M E F A A C A A g A n V b i U j 2 4 u t O o A A A A + Q A A A B I A H A B D b 2 5 m a W c v U G F j a 2 F n Z S 5 4 b W w g o h g A K K A U A A A A A A A A A A A A A A A A A A A A A A A A A A A A h Y / N C o J A G E V f R W b v / E l R 8 j k u 3 L R I C I J o O + i k Q z q G M z a + W 4 s e q V d I K K t d y 3 s 5 F 8 5 9 3 O 6 Q j m 0 T X F V v d W c S x D B F g T J F V 2 p T J W h w p 3 C F U g E 7 W Z x l p Y I J N j Y e r U 5 Q 7 d w l J s R 7 j 3 2 E u 7 4 i n F J G j v l 2 X 9 S q l a E 2 1 k l T K P R Z l f 9 X S M D h J S M 4 X j K 8 Y G u O W U Q Z k L m H X J s v w y d l T I H 8 l J A N j R t 6 J U o V Z h s g c w T y v i G e U E s D B B Q A A g A I A J 1 W 4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V u J S m K V K 7 q k A A A D g A A A A E w A c A E Z v c m 1 1 b G F z L 1 N l Y 3 R p b 2 4 x L m 0 g o h g A K K A U A A A A A A A A A A A A A A A A A A A A A A A A A A A A d Y 0 9 C o N A E I V 7 Y e 8 w b B o D I l i L l Y R 0 g a C Q Q i x W n R B x 3 Z X Z E Q z i b X K T X C w b J G V e M / B + v n H Y c m 8 N F P t N U h G I w D 0 U Y Q e l a l B r T C A D j S w C 8 L r O X 8 s 7 p 6 V F H e c z E R q + W R o a a 4 f w u F Y X N W I m f 1 t Z b 1 V u D f t S H e 2 I g z z j + 2 U 6 J E a C 8 j l J j / N 9 j X F J y r i 7 p T G 3 e h 6 N z 9 C F + 8 t o X W U x K c 2 e G Q H 7 B B g X 3 r a j C H r z j 5 x + A F B L A Q I t A B Q A A g A I A J 1 W 4 l I 9 u L r T q A A A A P k A A A A S A A A A A A A A A A A A A A A A A A A A A A B D b 2 5 m a W c v U G F j a 2 F n Z S 5 4 b W x Q S w E C L Q A U A A I A C A C d V u J S D 8 r p q 6 Q A A A D p A A A A E w A A A A A A A A A A A A A A A A D 0 A A A A W 0 N v b n R l b n R f V H l w Z X N d L n h t b F B L A Q I t A B Q A A g A I A J 1 W 4 l K Y p U r u q Q A A A O A A A A A T A A A A A A A A A A A A A A A A A O U B A A B G b 3 J t d W x h c y 9 T Z W N 0 a W 9 u M S 5 t U E s F B g A A A A A D A A M A w g A A A N s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w H A A A A A A A A q g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A y V D A 4 O j U y O j Q 4 L j k w O T U 0 N T N a I i A v P j x F b n R y e S B U e X B l P S J G a W x s Q 2 9 s d W 1 u V H l w Z X M i I F Z h b H V l P S J z Q m c 9 P S I g L z 4 8 R W 5 0 c n k g V H l w Z T 0 i R m l s b E N v b H V t b k 5 h b W V z I i B W Y W x 1 Z T 0 i c 1 s m c X V v d D t T c G F s d G U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R 2 X D p G 5 k Z X J 0 Z X I g V H l w L n t T c G F s d G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U x L 0 d l w 6 R u Z G V y d G V y I F R 5 c C 5 7 U 3 B h b H R l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Z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0 X R S F 3 T l R L m h n N i 7 z z d N M A A A A A A g A A A A A A A 2 Y A A M A A A A A Q A A A A G r d J g S G 7 1 r + Z q W P H Q 3 B q b g A A A A A E g A A A o A A A A B A A A A A L g c 8 d / o 6 C R g 4 g q a 0 k 8 H 6 A U A A A A P 9 D V B l u K W B E o x Q H 9 1 i 2 R p k F o l 3 i z E T o m M O r Q Z f I 6 h R B n K P g n A v W x X U 6 A s v 6 v G x 5 N O p Y 4 V n V J x 6 Y 8 5 / r B o V 3 8 A S 9 s k A F S e 5 a V 3 0 C Z 1 n R r L B P F A A A A N I 2 D Y N X p 7 o D F s q a i j B 4 3 M v Q f X l 5 < / D a t a M a s h u p > 
</file>

<file path=customXml/itemProps1.xml><?xml version="1.0" encoding="utf-8"?>
<ds:datastoreItem xmlns:ds="http://schemas.openxmlformats.org/officeDocument/2006/customXml" ds:itemID="{107FA58C-3A12-4834-BD59-095AE3EBC0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Berechnungsgrundlagen</vt:lpstr>
      <vt:lpstr>Berechnung!Druckbereich</vt:lpstr>
    </vt:vector>
  </TitlesOfParts>
  <Company>RIZ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Ruppanner Thomas</dc:creator>
  <cp:lastModifiedBy>Rüegg Susanna</cp:lastModifiedBy>
  <cp:lastPrinted>2026-04-27T07:59:57Z</cp:lastPrinted>
  <dcterms:created xsi:type="dcterms:W3CDTF">2021-07-02T08:26:13Z</dcterms:created>
  <dcterms:modified xsi:type="dcterms:W3CDTF">2026-05-11T07:54:10Z</dcterms:modified>
</cp:coreProperties>
</file>