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MI\b7cc734a39dc4473addb56f1256e9289\"/>
    </mc:Choice>
  </mc:AlternateContent>
  <xr:revisionPtr revIDLastSave="0" documentId="13_ncr:1_{06263D57-4EC1-4A18-A291-EFE8271D5B98}" xr6:coauthVersionLast="47" xr6:coauthVersionMax="47" xr10:uidLastSave="{00000000-0000-0000-0000-000000000000}"/>
  <bookViews>
    <workbookView xWindow="-108" yWindow="-108" windowWidth="30936" windowHeight="16776" xr2:uid="{BBA2A220-C84D-4E2A-AB07-CD31DAE44D7B}"/>
  </bookViews>
  <sheets>
    <sheet name="Berechnung" sheetId="1" r:id="rId1"/>
    <sheet name="Berechnungsgrundlagen" sheetId="5" state="hidden" r:id="rId2"/>
  </sheets>
  <definedNames>
    <definedName name="_xlnm._FilterDatabase" localSheetId="1" hidden="1">Berechnungsgrundlagen!$A$1:$A$10</definedName>
    <definedName name="_xlnm.Print_Area" localSheetId="0">Berechnung!$A$1:$H$56</definedName>
    <definedName name="Stundenplan">INDEX(#REF!,MATCH(Berechnung!#REF!,#REF!,0))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H40" i="1" s="1"/>
  <c r="E36" i="1"/>
  <c r="H14" i="1"/>
  <c r="H16" i="1"/>
  <c r="H29" i="1" s="1"/>
  <c r="H33" i="1" s="1"/>
  <c r="C25" i="1"/>
  <c r="H36" i="1" l="1"/>
  <c r="H38" i="1" s="1"/>
  <c r="H42" i="1" s="1"/>
  <c r="H45" i="1" l="1"/>
  <c r="H48" i="1" s="1"/>
  <c r="H49" i="1" s="1"/>
  <c r="H43" i="1"/>
  <c r="H4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F732BED-132D-43C9-8F76-00D0D886AF09}" keepAlive="1" name="Abfrage - Tabelle1" description="Verbindung mit der Abfrage 'Tabelle1' in der Arbeitsmappe." type="5" refreshedVersion="6" background="1">
    <dbPr connection="Provider=Microsoft.Mashup.OleDb.1;Data Source=$Workbook$;Location=Tabelle1;Extended Properties=&quot;&quot;" command="SELECT * FROM [Tabelle1]"/>
  </connection>
</connections>
</file>

<file path=xl/sharedStrings.xml><?xml version="1.0" encoding="utf-8"?>
<sst xmlns="http://schemas.openxmlformats.org/spreadsheetml/2006/main" count="70" uniqueCount="48">
  <si>
    <t>Fr.</t>
  </si>
  <si>
    <t>Abschöpfungsbeitrag</t>
  </si>
  <si>
    <t>Einstufungssatz Betreuungsmodul</t>
  </si>
  <si>
    <t>0.625‰</t>
  </si>
  <si>
    <t>Minimaler Elternbeitrag Basismodul</t>
  </si>
  <si>
    <t>Elternbeitrag Basismodul 100 %</t>
  </si>
  <si>
    <t>Chinderhuus Kempten</t>
  </si>
  <si>
    <t>Unsere Champions Schweiz AG</t>
  </si>
  <si>
    <t>Kita Krippenkönig</t>
  </si>
  <si>
    <t>Kinderpalais</t>
  </si>
  <si>
    <t>Kita Tigerente</t>
  </si>
  <si>
    <t>Stiftung Kind &amp; Eltern</t>
  </si>
  <si>
    <t>bitte auswählen</t>
  </si>
  <si>
    <t>Betreuungsmodul</t>
  </si>
  <si>
    <t>Einstufungssatz</t>
  </si>
  <si>
    <t>Anteil Eltern pro Tag</t>
  </si>
  <si>
    <t>Betreuung Tage/Woche</t>
  </si>
  <si>
    <t>Anteil Gemeinde pro Tag</t>
  </si>
  <si>
    <t>Ganztagesbetreuung bis 18 Monate</t>
  </si>
  <si>
    <t>Ganztagesbetreuung ab 19 Monate</t>
  </si>
  <si>
    <t>Halbtagesbetreuung mit Mittagessen bis 18 Monate</t>
  </si>
  <si>
    <t>Halbtagesbetreuung mit Mittagessen ab 19 Monate</t>
  </si>
  <si>
    <t>Halbtagesbetreuung ohne Mittagessen bis 18 Monate</t>
  </si>
  <si>
    <t>Halbtagesbetreuung ohne Mittagessen ab 19 Monate</t>
  </si>
  <si>
    <t>Max. Tagestarif</t>
  </si>
  <si>
    <t>Kosten Kita/Woche</t>
  </si>
  <si>
    <t>Kosten Kita/Monat</t>
  </si>
  <si>
    <t>Anteil Gemeinde pro Woche</t>
  </si>
  <si>
    <t>Anteil Eltern pro Woche</t>
  </si>
  <si>
    <t>Anteil Gemeinde pro Monat</t>
  </si>
  <si>
    <t>Anteil Eltern pro Monat</t>
  </si>
  <si>
    <t>Maximaler Tagestarif</t>
  </si>
  <si>
    <t>Maximaler Tarif pro Tag des Betreuungsmoduls</t>
  </si>
  <si>
    <t>Chinderhuus Usterstrasse</t>
  </si>
  <si>
    <t>Kita Globegarden</t>
  </si>
  <si>
    <t>Kita Apfelblüte</t>
  </si>
  <si>
    <t>für Familien mit Steuererklärung</t>
  </si>
  <si>
    <r>
      <t xml:space="preserve">Sie können hier selber den </t>
    </r>
    <r>
      <rPr>
        <b/>
        <sz val="11"/>
        <color rgb="FF000000"/>
        <rFont val="Calibri"/>
        <family val="2"/>
        <scheme val="minor"/>
      </rPr>
      <t>voraussichtlichen</t>
    </r>
    <r>
      <rPr>
        <sz val="11"/>
        <color rgb="FF000000"/>
        <rFont val="Calibri"/>
        <family val="2"/>
        <scheme val="minor"/>
      </rPr>
      <t xml:space="preserve"> Subventionsbeitrag berechnen.
Das Ergebnis ist unverbindlich.</t>
    </r>
  </si>
  <si>
    <r>
      <t>Kosten Kita/Tag</t>
    </r>
    <r>
      <rPr>
        <vertAlign val="superscript"/>
        <sz val="11"/>
        <color rgb="FF000000"/>
        <rFont val="Calibri"/>
        <family val="2"/>
        <scheme val="minor"/>
      </rPr>
      <t>1</t>
    </r>
  </si>
  <si>
    <r>
      <rPr>
        <vertAlign val="superscript"/>
        <sz val="11"/>
        <color rgb="FF1E1E1E"/>
        <rFont val="Calibri"/>
        <family val="2"/>
      </rPr>
      <t>1</t>
    </r>
    <r>
      <rPr>
        <sz val="11"/>
        <color rgb="FF1E1E1E"/>
        <rFont val="Calibri"/>
        <family val="2"/>
      </rPr>
      <t>Maximale Tagestarife gemäss Reglement Schule Wetzikon</t>
    </r>
  </si>
  <si>
    <r>
      <t>Aufrechnung Vermögensanteil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</si>
  <si>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Massgebender Betrag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</si>
  <si>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Berechnung Gemeindebeiträge/Subventionen Vorschulkinder Kitas</t>
  </si>
  <si>
    <r>
      <t>Steuerbares Einkommen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(Ziffer 27 bzw. 398 der Steuererklärung)</t>
    </r>
  </si>
  <si>
    <r>
      <t>Steuerbares Vermögen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(Ziffer 35 bzw. 490 der Steuererklärung)</t>
    </r>
  </si>
  <si>
    <r>
      <rPr>
        <vertAlign val="superscript"/>
        <sz val="11"/>
        <color rgb="FF000000"/>
        <rFont val="Calibri"/>
        <family val="2"/>
        <scheme val="minor"/>
      </rPr>
      <t>3</t>
    </r>
    <r>
      <rPr>
        <sz val="11"/>
        <color rgb="FF000000"/>
        <rFont val="Calibri"/>
        <family val="2"/>
        <scheme val="minor"/>
      </rPr>
      <t xml:space="preserve">Ergibt das steuerbare Vermögen </t>
    </r>
    <r>
      <rPr>
        <b/>
        <sz val="11"/>
        <color rgb="FF000000"/>
        <rFont val="Calibri"/>
        <family val="2"/>
        <scheme val="minor"/>
      </rPr>
      <t>300'000 Franken oder mehr</t>
    </r>
    <r>
      <rPr>
        <sz val="11"/>
        <color rgb="FF000000"/>
        <rFont val="Calibri"/>
        <family val="2"/>
        <scheme val="minor"/>
      </rPr>
      <t xml:space="preserve">, werden
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</si>
  <si>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r>
      <rPr>
        <vertAlign val="super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 xml:space="preserve">Ergibt der massgebende Betrag </t>
    </r>
    <r>
      <rPr>
        <b/>
        <sz val="11"/>
        <color rgb="FF000000"/>
        <rFont val="Calibri"/>
        <family val="2"/>
        <scheme val="minor"/>
      </rPr>
      <t>100'000 Franken oder mehr</t>
    </r>
    <r>
      <rPr>
        <sz val="11"/>
        <color rgb="FF000000"/>
        <rFont val="Calibri"/>
        <family val="2"/>
        <scheme val="minor"/>
      </rPr>
      <t xml:space="preserve">, werden
</t>
    </r>
    <r>
      <rPr>
        <b/>
        <sz val="11"/>
        <color rgb="FF000000"/>
        <rFont val="Calibri"/>
        <family val="2"/>
        <scheme val="minor"/>
      </rPr>
      <t>keine Subventionsbeiträge</t>
    </r>
    <r>
      <rPr>
        <sz val="11"/>
        <color rgb="FF000000"/>
        <rFont val="Calibri"/>
        <family val="2"/>
        <scheme val="minor"/>
      </rPr>
      <t xml:space="preserve"> bezahlt.</t>
    </r>
  </si>
  <si>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Beim steuerbaren Einkommen und beim steuerbaren Vermögen setzen Sie </t>
    </r>
    <r>
      <rPr>
        <b/>
        <sz val="11"/>
        <color rgb="FF000000"/>
        <rFont val="Calibri"/>
        <family val="2"/>
        <scheme val="minor"/>
      </rPr>
      <t>das Total
aller im gleichen Haushalt wohnenden erwachsenen Personen in eheähnlicher Beziehung oder mit familiärer Beziehung</t>
    </r>
    <r>
      <rPr>
        <sz val="11"/>
        <color rgb="FF000000"/>
        <rFont val="Calibri"/>
        <family val="2"/>
        <scheme val="minor"/>
      </rPr>
      <t xml:space="preserve"> 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</si>
</sst>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1E1E1E"/>
      <name val="Verdana"/>
      <family val="2"/>
    </font>
    <font>
      <sz val="12"/>
      <color theme="1"/>
      <name val="Verdana"/>
      <family val="2"/>
    </font>
    <font>
      <sz val="12"/>
      <color rgb="FF000000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E1E1E"/>
      <name val="Calibri"/>
      <family val="2"/>
    </font>
    <font>
      <vertAlign val="superscript"/>
      <sz val="11"/>
      <color rgb="FF1E1E1E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0" fontId="0" fillId="0" borderId="0" xfId="0" applyFill="1" applyBorder="1"/>
    <xf numFmtId="9" fontId="0" fillId="0" borderId="0" xfId="0" applyNumberFormat="1"/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right"/>
    </xf>
    <xf numFmtId="43" fontId="0" fillId="0" borderId="0" xfId="1" applyNumberFormat="1" applyFont="1"/>
    <xf numFmtId="14" fontId="5" fillId="0" borderId="0" xfId="0" applyNumberFormat="1" applyFont="1" applyAlignment="1">
      <alignment horizontal="left"/>
    </xf>
    <xf numFmtId="14" fontId="6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6" fillId="0" borderId="0" xfId="0" applyFont="1" applyAlignment="1"/>
    <xf numFmtId="43" fontId="2" fillId="0" borderId="0" xfId="1" applyFont="1"/>
    <xf numFmtId="0" fontId="10" fillId="0" borderId="0" xfId="0" applyFont="1"/>
    <xf numFmtId="43" fontId="10" fillId="0" borderId="0" xfId="1" applyFont="1"/>
    <xf numFmtId="0" fontId="10" fillId="0" borderId="0" xfId="0" applyFont="1" applyFill="1"/>
    <xf numFmtId="0" fontId="8" fillId="0" borderId="0" xfId="0" applyFont="1" applyAlignment="1">
      <alignment horizontal="left" wrapText="1"/>
    </xf>
    <xf numFmtId="0" fontId="0" fillId="0" borderId="0" xfId="0" applyFill="1"/>
    <xf numFmtId="9" fontId="0" fillId="0" borderId="0" xfId="0" applyNumberFormat="1" applyFill="1"/>
    <xf numFmtId="0" fontId="8" fillId="0" borderId="0" xfId="0" applyFont="1" applyAlignment="1">
      <alignment wrapText="1"/>
    </xf>
    <xf numFmtId="43" fontId="0" fillId="2" borderId="0" xfId="1" applyFont="1" applyFill="1" applyProtection="1">
      <protection locked="0"/>
    </xf>
    <xf numFmtId="0" fontId="13" fillId="3" borderId="2" xfId="0" applyFont="1" applyFill="1" applyBorder="1"/>
    <xf numFmtId="0" fontId="0" fillId="0" borderId="0" xfId="0" applyFont="1"/>
    <xf numFmtId="0" fontId="8" fillId="0" borderId="0" xfId="0" applyFont="1" applyAlignment="1">
      <alignment horizontal="left" wrapText="1"/>
    </xf>
    <xf numFmtId="43" fontId="4" fillId="0" borderId="0" xfId="1" applyFont="1"/>
    <xf numFmtId="0" fontId="0" fillId="0" borderId="0" xfId="0" applyFont="1" applyFill="1"/>
    <xf numFmtId="43" fontId="4" fillId="0" borderId="0" xfId="1" applyFont="1" applyFill="1" applyProtection="1"/>
    <xf numFmtId="2" fontId="8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164" fontId="0" fillId="2" borderId="0" xfId="1" applyNumberFormat="1" applyFont="1" applyFill="1" applyProtection="1">
      <protection locked="0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0" borderId="0" xfId="0" applyFont="1" applyFill="1" applyBorder="1" applyAlignment="1"/>
    <xf numFmtId="0" fontId="1" fillId="0" borderId="0" xfId="0" applyFont="1" applyAlignment="1"/>
    <xf numFmtId="0" fontId="20" fillId="0" borderId="0" xfId="0" applyFont="1"/>
    <xf numFmtId="43" fontId="20" fillId="0" borderId="0" xfId="1" applyFont="1"/>
    <xf numFmtId="0" fontId="2" fillId="0" borderId="0" xfId="0" applyFont="1" applyBorder="1"/>
    <xf numFmtId="43" fontId="2" fillId="0" borderId="0" xfId="1" applyFont="1" applyBorder="1"/>
    <xf numFmtId="0" fontId="21" fillId="0" borderId="1" xfId="0" applyFont="1" applyBorder="1"/>
    <xf numFmtId="43" fontId="21" fillId="0" borderId="1" xfId="1" applyFont="1" applyBorder="1"/>
    <xf numFmtId="0" fontId="8" fillId="0" borderId="0" xfId="0" applyFont="1" applyBorder="1" applyAlignment="1">
      <alignment horizontal="left" wrapText="1"/>
    </xf>
    <xf numFmtId="43" fontId="0" fillId="2" borderId="0" xfId="1" applyFont="1" applyFill="1" applyBorder="1" applyProtection="1">
      <protection locked="0"/>
    </xf>
    <xf numFmtId="2" fontId="8" fillId="0" borderId="0" xfId="0" applyNumberFormat="1" applyFont="1" applyFill="1" applyBorder="1" applyAlignment="1" applyProtection="1">
      <alignment horizontal="right" wrapText="1"/>
    </xf>
    <xf numFmtId="0" fontId="0" fillId="0" borderId="1" xfId="0" applyBorder="1" applyAlignment="1">
      <alignment horizontal="center"/>
    </xf>
    <xf numFmtId="0" fontId="17" fillId="5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14" fontId="18" fillId="0" borderId="0" xfId="0" applyNumberFormat="1" applyFont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wrapText="1"/>
    </xf>
  </cellXfs>
  <cellStyles count="2">
    <cellStyle name="Komma" xfId="1" builtinId="3"/>
    <cellStyle name="Standard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34018</xdr:colOff>
      <xdr:row>0</xdr:row>
      <xdr:rowOff>20411</xdr:rowOff>
    </xdr:from>
    <xdr:to>
      <xdr:col>0</xdr:col>
      <xdr:colOff>1807573</xdr:colOff>
      <xdr:row>3</xdr:row>
      <xdr:rowOff>57929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9E1CB42-8037-45FF-AA68-D28F6CE53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8" y="20411"/>
          <a:ext cx="1762125" cy="605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017EBE-40FD-4FCC-B618-7B6BEEB8EB1F}" name="Tabelle3" displayName="Tabelle3" ref="A1:A10" totalsRowShown="0">
  <autoFilter ref="A1:A10" xr:uid="{16EB924A-3C7B-4AF8-AFC9-9B815FFAEC83}"/>
  <tableColumns count="1">
    <tableColumn id="1" xr3:uid="{819935AD-0245-4D49-9B81-062E8A7C6402}" name="bitte auswähl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470B-A268-4641-809B-96A8DA0FA578}">
  <sheetPr codeName="Tabelle1">
    <pageSetUpPr fitToPage="1"/>
  </sheetPr>
  <dimension ref="A5:M59"/>
  <sheetViews>
    <sheetView showGridLines="0" tabSelected="1" topLeftCell="A6" zoomScale="140" zoomScaleNormal="140" workbookViewId="0">
      <selection activeCell="C13" sqref="C13"/>
    </sheetView>
  </sheetViews>
  <sheetFormatPr baseColWidth="10" defaultRowHeight="14.4"/>
  <cols>
    <col min="1" max="1" width="35.6640625" customWidth="1"/>
    <col min="2" max="2" width="3.6640625" customWidth="1"/>
    <col min="3" max="3" width="13.6640625" customWidth="1"/>
    <col min="4" max="4" width="4.6640625" customWidth="1"/>
    <col min="5" max="5" width="7.6640625" customWidth="1"/>
    <col min="6" max="6" width="4.6640625" customWidth="1"/>
    <col min="7" max="7" width="3.6640625" customWidth="1"/>
    <col min="8" max="8" width="13.6640625" customWidth="1"/>
    <col min="9" max="9" width="0" hidden="1" customWidth="1"/>
    <col min="10" max="10" width="3.44140625" customWidth="1"/>
    <col min="11" max="11" width="8.33203125" customWidth="1"/>
  </cols>
  <sheetData>
    <row r="5" spans="1:13" s="33" customFormat="1" ht="19.8">
      <c r="A5" s="34" t="s">
        <v>42</v>
      </c>
    </row>
    <row r="6" spans="1:13" ht="21">
      <c r="A6" s="2"/>
    </row>
    <row r="7" spans="1:13" s="33" customFormat="1" ht="19.8">
      <c r="A7" s="50" t="s">
        <v>36</v>
      </c>
      <c r="B7" s="50"/>
    </row>
    <row r="8" spans="1:13" ht="21">
      <c r="A8" s="2"/>
    </row>
    <row r="9" spans="1:13" ht="28.2" customHeight="1">
      <c r="A9" s="51" t="s">
        <v>37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13" ht="21.6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28.8">
      <c r="A11" s="31" t="s">
        <v>43</v>
      </c>
      <c r="C11" s="3"/>
      <c r="D11" s="3"/>
      <c r="G11" t="s">
        <v>0</v>
      </c>
      <c r="H11" s="23"/>
    </row>
    <row r="12" spans="1:13">
      <c r="C12" s="3"/>
      <c r="D12" s="3"/>
      <c r="H12" s="3"/>
    </row>
    <row r="13" spans="1:13" ht="28.8">
      <c r="A13" s="31" t="s">
        <v>44</v>
      </c>
      <c r="B13" t="s">
        <v>0</v>
      </c>
      <c r="C13" s="23"/>
      <c r="D13" s="3"/>
      <c r="H13" s="3"/>
    </row>
    <row r="14" spans="1:13" ht="16.2">
      <c r="A14" t="s">
        <v>40</v>
      </c>
      <c r="B14" s="4"/>
      <c r="C14" s="3"/>
      <c r="D14" s="3"/>
      <c r="E14" s="5">
        <v>0.05</v>
      </c>
      <c r="F14" s="5"/>
      <c r="G14" s="6" t="s">
        <v>0</v>
      </c>
      <c r="H14" s="7">
        <f>C13*E14</f>
        <v>0</v>
      </c>
    </row>
    <row r="15" spans="1:13" s="40" customFormat="1" ht="10.199999999999999">
      <c r="C15" s="41"/>
      <c r="D15" s="41"/>
      <c r="H15" s="41"/>
    </row>
    <row r="16" spans="1:13" ht="16.2">
      <c r="A16" s="42" t="s">
        <v>41</v>
      </c>
      <c r="B16" s="42"/>
      <c r="C16" s="43"/>
      <c r="D16" s="43"/>
      <c r="E16" s="42"/>
      <c r="F16" s="42"/>
      <c r="G16" s="42" t="s">
        <v>0</v>
      </c>
      <c r="H16" s="43">
        <f>SUM(H11:H15)</f>
        <v>0</v>
      </c>
    </row>
    <row r="17" spans="1:9" s="40" customFormat="1" ht="10.199999999999999">
      <c r="A17" s="44"/>
      <c r="B17" s="44"/>
      <c r="C17" s="45"/>
      <c r="D17" s="45"/>
      <c r="E17" s="44"/>
      <c r="F17" s="44"/>
      <c r="G17" s="44"/>
      <c r="H17" s="45"/>
    </row>
    <row r="18" spans="1:9" ht="15" customHeight="1">
      <c r="A18" s="26"/>
      <c r="B18" s="26"/>
      <c r="C18" s="26"/>
      <c r="D18" s="26"/>
      <c r="E18" s="26"/>
      <c r="F18" s="26"/>
      <c r="G18" s="26"/>
      <c r="H18" s="26"/>
      <c r="I18" s="22"/>
    </row>
    <row r="19" spans="1:9">
      <c r="A19" t="s">
        <v>13</v>
      </c>
      <c r="B19" s="53" t="s">
        <v>12</v>
      </c>
      <c r="C19" s="53"/>
      <c r="D19" s="53"/>
      <c r="E19" s="53"/>
      <c r="F19" s="53"/>
      <c r="G19" s="53"/>
      <c r="H19" s="53"/>
    </row>
    <row r="20" spans="1:9" ht="15" customHeight="1">
      <c r="A20" s="19"/>
      <c r="B20" s="19"/>
      <c r="C20" s="19"/>
      <c r="D20" s="19"/>
      <c r="E20" s="19"/>
      <c r="F20" s="19"/>
      <c r="G20" s="19"/>
      <c r="H20" s="19"/>
    </row>
    <row r="21" spans="1:9" ht="15" customHeight="1">
      <c r="A21" s="26" t="s">
        <v>16</v>
      </c>
      <c r="B21" s="32"/>
      <c r="C21" s="30"/>
      <c r="D21" s="26"/>
      <c r="E21" s="26"/>
      <c r="F21" s="26"/>
      <c r="G21" s="26"/>
      <c r="H21" s="26"/>
    </row>
    <row r="22" spans="1:9" ht="15" customHeight="1">
      <c r="A22" s="26"/>
      <c r="B22" s="26"/>
      <c r="C22" s="26"/>
      <c r="D22" s="26"/>
      <c r="E22" s="26"/>
      <c r="F22" s="26"/>
      <c r="G22" s="26"/>
      <c r="H22" s="26"/>
    </row>
    <row r="23" spans="1:9" ht="15" customHeight="1">
      <c r="A23" s="46" t="s">
        <v>38</v>
      </c>
      <c r="B23" s="46" t="s">
        <v>0</v>
      </c>
      <c r="C23" s="47"/>
      <c r="D23" s="46"/>
      <c r="E23" s="46"/>
      <c r="F23" s="46"/>
      <c r="G23" s="46"/>
      <c r="H23" s="46"/>
    </row>
    <row r="24" spans="1:9" ht="15" hidden="1" customHeight="1">
      <c r="A24" s="46" t="s">
        <v>31</v>
      </c>
      <c r="B24" s="46" t="s">
        <v>0</v>
      </c>
      <c r="C24" s="48" t="str">
        <f>VLOOKUP(B19,Berechnungsgrundlagen!A13:C19,3,FALSE)</f>
        <v>Max. Tagestarif</v>
      </c>
      <c r="D24" s="46"/>
      <c r="E24" s="46"/>
      <c r="F24" s="46"/>
      <c r="G24" s="46"/>
      <c r="H24" s="46"/>
    </row>
    <row r="25" spans="1:9" ht="15" hidden="1" customHeight="1">
      <c r="A25" s="46" t="s">
        <v>25</v>
      </c>
      <c r="B25" s="46" t="s">
        <v>0</v>
      </c>
      <c r="C25" s="48">
        <f>C23*B21</f>
        <v>0</v>
      </c>
      <c r="D25" s="46"/>
      <c r="E25" s="46"/>
      <c r="F25" s="46"/>
      <c r="G25" s="46"/>
      <c r="H25" s="46"/>
    </row>
    <row r="26" spans="1:9" ht="15" hidden="1" customHeight="1">
      <c r="A26" s="46" t="s">
        <v>26</v>
      </c>
      <c r="B26" s="46" t="s">
        <v>0</v>
      </c>
      <c r="C26" s="47"/>
      <c r="D26" s="46"/>
      <c r="E26" s="46"/>
      <c r="F26" s="46"/>
      <c r="G26" s="46"/>
      <c r="H26" s="46"/>
    </row>
    <row r="27" spans="1:9">
      <c r="A27" s="6"/>
      <c r="B27" s="54"/>
      <c r="C27" s="54"/>
      <c r="D27" s="49"/>
      <c r="E27" s="6"/>
      <c r="F27" s="6"/>
      <c r="G27" s="6"/>
      <c r="H27" s="7"/>
    </row>
    <row r="28" spans="1:9">
      <c r="C28" s="3"/>
      <c r="D28" s="3"/>
      <c r="H28" s="3"/>
    </row>
    <row r="29" spans="1:9" hidden="1">
      <c r="A29" t="s">
        <v>1</v>
      </c>
      <c r="C29" s="3"/>
      <c r="D29" s="3"/>
      <c r="E29" s="8" t="s">
        <v>3</v>
      </c>
      <c r="G29" t="s">
        <v>0</v>
      </c>
      <c r="H29" s="9">
        <f>(H16*0.625/1000)</f>
        <v>0</v>
      </c>
    </row>
    <row r="30" spans="1:9" hidden="1">
      <c r="C30" s="3"/>
      <c r="D30" s="3"/>
      <c r="H30" s="3"/>
    </row>
    <row r="31" spans="1:9" hidden="1">
      <c r="A31" t="s">
        <v>4</v>
      </c>
      <c r="C31" s="3"/>
      <c r="D31" s="3"/>
      <c r="G31" s="6" t="s">
        <v>0</v>
      </c>
      <c r="H31" s="7">
        <v>20</v>
      </c>
    </row>
    <row r="32" spans="1:9" hidden="1">
      <c r="C32" s="3"/>
      <c r="D32" s="3"/>
      <c r="H32" s="3"/>
    </row>
    <row r="33" spans="1:9" hidden="1">
      <c r="A33" t="s">
        <v>5</v>
      </c>
      <c r="C33" s="3"/>
      <c r="D33" s="3"/>
      <c r="G33" t="s">
        <v>0</v>
      </c>
      <c r="H33" s="3">
        <f>SUM(H29:H31)</f>
        <v>20</v>
      </c>
    </row>
    <row r="34" spans="1:9" hidden="1">
      <c r="C34" s="3"/>
      <c r="D34" s="3"/>
      <c r="H34" s="3"/>
    </row>
    <row r="35" spans="1:9" hidden="1">
      <c r="C35" s="3"/>
      <c r="D35" s="3"/>
      <c r="H35" s="3"/>
    </row>
    <row r="36" spans="1:9" hidden="1">
      <c r="A36" t="s">
        <v>2</v>
      </c>
      <c r="C36" s="3"/>
      <c r="D36" s="3"/>
      <c r="E36" s="21" t="e">
        <f>VLOOKUP(B19,Berechnungsgrundlagen!A14:B19,2,FALSE)</f>
        <v>#N/A</v>
      </c>
      <c r="G36" t="s">
        <v>0</v>
      </c>
      <c r="H36" s="9" t="e">
        <f>IF(AND(H16&lt;100000,C13&lt;300000),(H33*E36),(IF(C23&lt;C24,C23,C24)))</f>
        <v>#N/A</v>
      </c>
    </row>
    <row r="37" spans="1:9" s="16" customFormat="1" ht="4.2" hidden="1">
      <c r="C37" s="17"/>
      <c r="D37" s="17"/>
      <c r="E37" s="18"/>
      <c r="H37" s="17"/>
    </row>
    <row r="38" spans="1:9" hidden="1">
      <c r="A38" s="1" t="s">
        <v>15</v>
      </c>
      <c r="C38" s="3"/>
      <c r="D38" s="3"/>
      <c r="G38" s="1" t="s">
        <v>0</v>
      </c>
      <c r="H38" s="15" t="e">
        <f>H36</f>
        <v>#N/A</v>
      </c>
    </row>
    <row r="39" spans="1:9" hidden="1">
      <c r="C39" s="3"/>
      <c r="D39" s="3"/>
      <c r="H39" s="3"/>
    </row>
    <row r="40" spans="1:9" hidden="1">
      <c r="A40" t="s">
        <v>32</v>
      </c>
      <c r="C40" s="3"/>
      <c r="D40" s="3"/>
      <c r="E40" s="20"/>
      <c r="G40" t="s">
        <v>0</v>
      </c>
      <c r="H40" s="3">
        <f>IF(C23&lt;C24,C23,C24)</f>
        <v>0</v>
      </c>
    </row>
    <row r="41" spans="1:9" s="16" customFormat="1" ht="15" hidden="1" customHeight="1">
      <c r="C41" s="17"/>
      <c r="D41" s="17"/>
      <c r="E41" s="18"/>
      <c r="H41" s="17"/>
    </row>
    <row r="42" spans="1:9">
      <c r="A42" s="25" t="s">
        <v>17</v>
      </c>
      <c r="B42" s="25"/>
      <c r="C42" s="27"/>
      <c r="D42" s="27"/>
      <c r="E42" s="28"/>
      <c r="F42" s="25"/>
      <c r="G42" s="25" t="s">
        <v>0</v>
      </c>
      <c r="H42" s="27" t="e">
        <f>H40-H38</f>
        <v>#N/A</v>
      </c>
    </row>
    <row r="43" spans="1:9" hidden="1">
      <c r="A43" s="25" t="s">
        <v>15</v>
      </c>
      <c r="B43" s="25"/>
      <c r="C43" s="27"/>
      <c r="D43" s="27"/>
      <c r="E43" s="25"/>
      <c r="F43" s="25"/>
      <c r="G43" s="25" t="s">
        <v>0</v>
      </c>
      <c r="H43" s="29" t="e">
        <f>C23-H42</f>
        <v>#N/A</v>
      </c>
    </row>
    <row r="44" spans="1:9">
      <c r="A44" s="25"/>
      <c r="B44" s="25"/>
      <c r="C44" s="27"/>
      <c r="D44" s="27"/>
      <c r="E44" s="25"/>
      <c r="F44" s="25"/>
      <c r="G44" s="25"/>
      <c r="H44" s="29"/>
    </row>
    <row r="45" spans="1:9">
      <c r="A45" s="25" t="s">
        <v>27</v>
      </c>
      <c r="B45" s="25"/>
      <c r="C45" s="27"/>
      <c r="D45" s="27"/>
      <c r="E45" s="25"/>
      <c r="F45" s="25"/>
      <c r="G45" s="25" t="s">
        <v>0</v>
      </c>
      <c r="H45" s="27" t="e">
        <f>H42*B21</f>
        <v>#N/A</v>
      </c>
    </row>
    <row r="46" spans="1:9" hidden="1">
      <c r="A46" s="25" t="s">
        <v>28</v>
      </c>
      <c r="B46" s="25"/>
      <c r="C46" s="27"/>
      <c r="D46" s="27"/>
      <c r="E46" s="25"/>
      <c r="F46" s="25"/>
      <c r="G46" s="25" t="s">
        <v>0</v>
      </c>
      <c r="H46" s="27" t="e">
        <f>H43*B21</f>
        <v>#N/A</v>
      </c>
    </row>
    <row r="47" spans="1:9">
      <c r="A47" s="25"/>
      <c r="B47" s="25"/>
      <c r="C47" s="27"/>
      <c r="D47" s="27"/>
      <c r="E47" s="25"/>
      <c r="F47" s="25"/>
      <c r="G47" s="25"/>
      <c r="H47" s="27"/>
    </row>
    <row r="48" spans="1:9">
      <c r="A48" s="25" t="s">
        <v>29</v>
      </c>
      <c r="B48" s="25"/>
      <c r="C48" s="27"/>
      <c r="D48" s="27"/>
      <c r="E48" s="25"/>
      <c r="F48" s="25"/>
      <c r="G48" s="25" t="s">
        <v>0</v>
      </c>
      <c r="H48" s="27" t="e">
        <f>ROUND(H45*I48*2,1)/2</f>
        <v>#N/A</v>
      </c>
      <c r="I48">
        <v>4.2</v>
      </c>
    </row>
    <row r="49" spans="1:13" hidden="1">
      <c r="A49" s="25" t="s">
        <v>30</v>
      </c>
      <c r="B49" s="25"/>
      <c r="C49" s="27"/>
      <c r="D49" s="27"/>
      <c r="E49" s="25"/>
      <c r="F49" s="25"/>
      <c r="G49" s="25" t="s">
        <v>0</v>
      </c>
      <c r="H49" s="27" t="e">
        <f>C26-H48</f>
        <v>#N/A</v>
      </c>
    </row>
    <row r="50" spans="1:13" s="14" customFormat="1" ht="16.2">
      <c r="A50" s="10"/>
      <c r="B50" s="11"/>
      <c r="C50" s="55"/>
      <c r="D50" s="55"/>
      <c r="E50" s="55"/>
      <c r="F50" s="12"/>
      <c r="G50" s="12"/>
      <c r="H50" s="12"/>
      <c r="I50" s="13"/>
    </row>
    <row r="51" spans="1:13" s="14" customFormat="1" ht="16.2">
      <c r="A51" s="10"/>
      <c r="B51" s="11"/>
      <c r="C51" s="36"/>
      <c r="D51" s="36"/>
      <c r="E51" s="36"/>
      <c r="F51" s="12"/>
      <c r="G51" s="12"/>
      <c r="H51" s="12"/>
      <c r="I51" s="13"/>
    </row>
    <row r="52" spans="1:13" s="14" customFormat="1" ht="16.2">
      <c r="A52" s="10"/>
      <c r="B52" s="11"/>
      <c r="C52" s="36"/>
      <c r="D52" s="36"/>
      <c r="E52" s="36"/>
      <c r="F52" s="12"/>
      <c r="G52" s="12"/>
      <c r="H52" s="12"/>
      <c r="I52" s="13"/>
    </row>
    <row r="53" spans="1:13" s="39" customFormat="1" ht="16.2">
      <c r="A53" s="52" t="s">
        <v>39</v>
      </c>
      <c r="B53" s="52"/>
      <c r="C53" s="52"/>
      <c r="D53" s="52"/>
      <c r="E53" s="52"/>
      <c r="F53" s="52"/>
      <c r="G53" s="52"/>
      <c r="H53" s="52"/>
      <c r="I53" s="38"/>
    </row>
    <row r="54" spans="1:13" ht="51.6" customHeight="1">
      <c r="A54" s="51" t="s">
        <v>47</v>
      </c>
      <c r="B54" s="51"/>
      <c r="C54" s="51"/>
      <c r="D54" s="51"/>
      <c r="E54" s="51"/>
      <c r="F54" s="51"/>
      <c r="G54" s="51"/>
      <c r="H54" s="51"/>
      <c r="I54" s="37"/>
      <c r="J54" s="37"/>
      <c r="K54" s="37"/>
      <c r="L54" s="22"/>
      <c r="M54" s="22"/>
    </row>
    <row r="55" spans="1:13" ht="36" customHeight="1">
      <c r="A55" s="51" t="s">
        <v>45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3" ht="34.950000000000003" customHeight="1">
      <c r="A56" s="51" t="s">
        <v>46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</row>
    <row r="59" spans="1:13" ht="20.25" customHeight="1"/>
  </sheetData>
  <sheetProtection algorithmName="SHA-512" hashValue="e5ArbjfYHfcl360CX3bhi0+yC8G2Ogz0eFGaWW5XOx80G+I+P2mLUJYxySdaBb7AY/XPwTUtsU7W4IDlrX0tOg==" saltValue="iaduigms4o1fK1WtU076GA==" spinCount="100000" sheet="1" selectLockedCells="1"/>
  <mergeCells count="9">
    <mergeCell ref="A7:B7"/>
    <mergeCell ref="A9:M9"/>
    <mergeCell ref="A55:M55"/>
    <mergeCell ref="A56:M56"/>
    <mergeCell ref="A53:H53"/>
    <mergeCell ref="B19:H19"/>
    <mergeCell ref="B27:C27"/>
    <mergeCell ref="C50:E50"/>
    <mergeCell ref="A54:H54"/>
  </mergeCells>
  <conditionalFormatting sqref="H42">
    <cfRule type="expression" dxfId="3" priority="3">
      <formula>ISNA(H42)</formula>
    </cfRule>
    <cfRule type="expression" dxfId="2" priority="4">
      <formula>"istnv"</formula>
    </cfRule>
  </conditionalFormatting>
  <conditionalFormatting sqref="H45">
    <cfRule type="expression" dxfId="1" priority="2">
      <formula>ISNA(H45)</formula>
    </cfRule>
  </conditionalFormatting>
  <conditionalFormatting sqref="H48">
    <cfRule type="expression" dxfId="0" priority="1">
      <formula>ISNA(H48)</formula>
    </cfRule>
  </conditionalFormatting>
  <pageMargins left="0.82677165354330717" right="0.23622047244094491" top="0.74803149606299213" bottom="0.74803149606299213" header="0.31496062992125984" footer="0.31496062992125984"/>
  <pageSetup paperSize="9" fitToHeight="0" orientation="portrait" r:id="rId1"/>
  <ignoredErrors>
    <ignoredError sqref="H42:H48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5EB9F0-DDDE-4745-ADC0-75AFF0DC909A}">
          <x14:formula1>
            <xm:f>Berechnungsgrundlagen!$A$13:$A$19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0DD9-CB6E-46D7-911C-B4C23795449B}">
  <dimension ref="A1:C19"/>
  <sheetViews>
    <sheetView workbookViewId="0">
      <selection activeCell="B28" sqref="B28"/>
    </sheetView>
  </sheetViews>
  <sheetFormatPr baseColWidth="10" defaultRowHeight="14.4"/>
  <cols>
    <col min="1" max="1" width="48.33203125" customWidth="1"/>
    <col min="2" max="2" width="46.6640625" customWidth="1"/>
  </cols>
  <sheetData>
    <row r="1" spans="1:3">
      <c r="A1" t="s">
        <v>12</v>
      </c>
    </row>
    <row r="2" spans="1:3">
      <c r="A2" t="s">
        <v>6</v>
      </c>
    </row>
    <row r="3" spans="1:3">
      <c r="A3" t="s">
        <v>33</v>
      </c>
    </row>
    <row r="4" spans="1:3">
      <c r="A4" t="s">
        <v>9</v>
      </c>
    </row>
    <row r="5" spans="1:3">
      <c r="A5" t="s">
        <v>35</v>
      </c>
    </row>
    <row r="6" spans="1:3">
      <c r="A6" t="s">
        <v>34</v>
      </c>
    </row>
    <row r="7" spans="1:3">
      <c r="A7" t="s">
        <v>8</v>
      </c>
    </row>
    <row r="8" spans="1:3">
      <c r="A8" t="s">
        <v>10</v>
      </c>
    </row>
    <row r="9" spans="1:3">
      <c r="A9" t="s">
        <v>11</v>
      </c>
    </row>
    <row r="10" spans="1:3">
      <c r="A10" t="s">
        <v>7</v>
      </c>
    </row>
    <row r="13" spans="1:3">
      <c r="A13" s="24" t="s">
        <v>12</v>
      </c>
      <c r="B13" t="s">
        <v>14</v>
      </c>
      <c r="C13" t="s">
        <v>24</v>
      </c>
    </row>
    <row r="14" spans="1:3">
      <c r="A14" t="s">
        <v>18</v>
      </c>
      <c r="B14" s="5">
        <v>1.1000000000000001</v>
      </c>
      <c r="C14" s="3">
        <v>132</v>
      </c>
    </row>
    <row r="15" spans="1:3">
      <c r="A15" t="s">
        <v>19</v>
      </c>
      <c r="B15" s="5">
        <v>1</v>
      </c>
      <c r="C15" s="3">
        <v>120</v>
      </c>
    </row>
    <row r="16" spans="1:3">
      <c r="A16" t="s">
        <v>20</v>
      </c>
      <c r="B16" s="5">
        <v>0.77</v>
      </c>
      <c r="C16" s="3">
        <v>92.4</v>
      </c>
    </row>
    <row r="17" spans="1:3">
      <c r="A17" t="s">
        <v>21</v>
      </c>
      <c r="B17" s="5">
        <v>0.7</v>
      </c>
      <c r="C17" s="3">
        <v>84</v>
      </c>
    </row>
    <row r="18" spans="1:3">
      <c r="A18" t="s">
        <v>22</v>
      </c>
      <c r="B18" s="5">
        <v>0.55000000000000004</v>
      </c>
      <c r="C18" s="3">
        <v>66</v>
      </c>
    </row>
    <row r="19" spans="1:3">
      <c r="A19" t="s">
        <v>23</v>
      </c>
      <c r="B19" s="5">
        <v>0.5</v>
      </c>
      <c r="C19" s="3">
        <v>60</v>
      </c>
    </row>
  </sheetData>
  <sortState xmlns:xlrd2="http://schemas.microsoft.com/office/spreadsheetml/2017/richdata2" ref="A2:A10">
    <sortCondition ref="A2:A10"/>
  </sortState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n V b i U j 2 4 u t O o A A A A + Q A A A B I A H A B D b 2 5 m a W c v U G F j a 2 F n Z S 5 4 b W w g o h g A K K A U A A A A A A A A A A A A A A A A A A A A A A A A A A A A h Y / N C o J A G E V f R W b v / E l R 8 j k u 3 L R I C I J o O + i k Q z q G M z a + W 4 s e q V d I K K t d y 3 s 5 F 8 5 9 3 O 6 Q j m 0 T X F V v d W c S x D B F g T J F V 2 p T J W h w p 3 C F U g E 7 W Z x l p Y I J N j Y e r U 5 Q 7 d w l J s R 7 j 3 2 E u 7 4 i n F J G j v l 2 X 9 S q l a E 2 1 k l T K P R Z l f 9 X S M D h J S M 4 X j K 8 Y G u O W U Q Z k L m H X J s v w y d l T I H 8 l J A N j R t 6 J U o V Z h s g c w T y v i G e U E s D B B Q A A g A I A J 1 W 4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V u J S m K V K 7 q k A A A D g A A A A E w A c A E Z v c m 1 1 b G F z L 1 N l Y 3 R p b 2 4 x L m 0 g o h g A K K A U A A A A A A A A A A A A A A A A A A A A A A A A A A A A d Y 0 9 C o N A E I V 7 Y e 8 w b B o D I l i L l Y R 0 g a C Q Q i x W n R B x 3 Z X Z E Q z i b X K T X C w b J G V e M / B + v n H Y c m 8 N F P t N U h G I w D 0 U Y Q e l a l B r T C A D j S w C 8 L r O X 8 s 7 p 6 V F H e c z E R q + W R o a a 4 f w u F Y X N W I m f 1 t Z b 1 V u D f t S H e 2 I g z z j + 2 U 6 J E a C 8 j l J j / N 9 j X F J y r i 7 p T G 3 e h 6 N z 9 C F + 8 t o X W U x K c 2 e G Q H 7 B B g X 3 r a j C H r z j 5 x + A F B L A Q I t A B Q A A g A I A J 1 W 4 l I 9 u L r T q A A A A P k A A A A S A A A A A A A A A A A A A A A A A A A A A A B D b 2 5 m a W c v U G F j a 2 F n Z S 5 4 b W x Q S w E C L Q A U A A I A C A C d V u J S D 8 r p q 6 Q A A A D p A A A A E w A A A A A A A A A A A A A A A A D 0 A A A A W 0 N v b n R l b n R f V H l w Z X N d L n h t b F B L A Q I t A B Q A A g A I A J 1 W 4 l K Y p U r u q Q A A A O A A A A A T A A A A A A A A A A A A A A A A A O U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H A A A A A A A A q g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3 L T A y V D A 4 O j U y O j Q 4 L j k w O T U 0 N T N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R 2 X D p G 5 k Z X J 0 Z X I g V H l w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U x L 0 d l w 6 R u Z G V y d G V y I F R 5 c C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Z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Z T E v R 2 U l Q z M l Q T R u Z G V y d G V y J T I w V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0 X R S F 3 T l R L m h n N i 7 z z d N M A A A A A A g A A A A A A A 2 Y A A M A A A A A Q A A A A G r d J g S G 7 1 r + Z q W P H Q 3 B q b g A A A A A E g A A A o A A A A B A A A A A L g c 8 d / o 6 C R g 4 g q a 0 k 8 H 6 A U A A A A P 9 D V B l u K W B E o x Q H 9 1 i 2 R p k F o l 3 i z E T o m M O r Q Z f I 6 h R B n K P g n A v W x X U 6 A s v 6 v G x 5 N O p Y 4 V n V J x 6 Y 8 5 / r B o V 3 8 A S 9 s k A F S e 5 a V 3 0 C Z 1 n R r L B P F A A A A N I 2 D Y N X p 7 o D F s q a i j B 4 3 M v Q f X l 5 < / D a t a M a s h u p > 
</file>

<file path=customXml/itemProps1.xml><?xml version="1.0" encoding="utf-8"?>
<ds:datastoreItem xmlns:ds="http://schemas.openxmlformats.org/officeDocument/2006/customXml" ds:itemID="{107FA58C-3A12-4834-BD59-095AE3EBC0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Berechnungsgrundlagen</vt:lpstr>
      <vt:lpstr>Berechnung!Druckbereich</vt:lpstr>
    </vt:vector>
  </TitlesOfParts>
  <Company>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Ruppanner Thomas</dc:creator>
  <cp:lastModifiedBy>Bosshardt Claudia</cp:lastModifiedBy>
  <cp:lastPrinted>2026-05-05T08:00:12Z</cp:lastPrinted>
  <dcterms:created xsi:type="dcterms:W3CDTF">2021-07-02T08:26:13Z</dcterms:created>
  <dcterms:modified xsi:type="dcterms:W3CDTF">2026-05-11T08:07:49Z</dcterms:modified>
</cp:coreProperties>
</file>